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Petits pieds\Gestion\Création Fiche inscription\"/>
    </mc:Choice>
  </mc:AlternateContent>
  <xr:revisionPtr revIDLastSave="0" documentId="13_ncr:1_{20FF045D-62F1-499A-B2B9-EC5A310EE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e inscription" sheetId="2" r:id="rId1"/>
  </sheets>
  <definedNames>
    <definedName name="BIEN_ETRE">'Fiche inscription'!$AK$2:$AK$4</definedName>
    <definedName name="CARTE_10_COURS">'Fiche inscription'!$AP$2</definedName>
    <definedName name="categorie">'Fiche inscription'!$AJ$2:$AJ$7</definedName>
    <definedName name="champtransparent">'Fiche inscription'!$H$1:$BI$200</definedName>
    <definedName name="DANSE_CLASSIQUE">'Fiche inscription'!$AM$2:$AM$16</definedName>
    <definedName name="DANSE_CONTEMPORAINE">'Fiche inscription'!$AN$2:$AN$9</definedName>
    <definedName name="DANSE_INITIATION">'Fiche inscription'!$AL$2:$AL$12</definedName>
    <definedName name="EVEIL_CORPOREL">'Fiche inscription'!$AO$2:$AO$5</definedName>
    <definedName name="_xlnm.Print_Area" localSheetId="0">'Fiche inscription'!$A$1:$G$79</definedName>
  </definedNames>
  <calcPr calcId="191029" concurrentCalc="0"/>
</workbook>
</file>

<file path=xl/calcChain.xml><?xml version="1.0" encoding="utf-8"?>
<calcChain xmlns="http://schemas.openxmlformats.org/spreadsheetml/2006/main">
  <c r="F34" i="2" l="1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6" i="2"/>
  <c r="I56" i="2"/>
  <c r="F54" i="2"/>
  <c r="F57" i="2"/>
  <c r="G52" i="2"/>
  <c r="F58" i="2"/>
  <c r="I34" i="2"/>
  <c r="I41" i="2"/>
  <c r="I42" i="2"/>
  <c r="I43" i="2"/>
  <c r="I44" i="2"/>
  <c r="I45" i="2"/>
  <c r="I46" i="2"/>
  <c r="I47" i="2"/>
  <c r="I48" i="2"/>
  <c r="I49" i="2"/>
  <c r="I50" i="2"/>
  <c r="F60" i="2"/>
  <c r="F64" i="2"/>
  <c r="I66" i="2"/>
  <c r="D66" i="2"/>
  <c r="J37" i="2"/>
  <c r="K37" i="2"/>
  <c r="H37" i="2"/>
  <c r="J34" i="2"/>
  <c r="K34" i="2"/>
  <c r="H34" i="2"/>
  <c r="J35" i="2"/>
  <c r="K35" i="2"/>
  <c r="H35" i="2"/>
  <c r="J36" i="2"/>
  <c r="K36" i="2"/>
  <c r="H36" i="2"/>
  <c r="J38" i="2"/>
  <c r="K38" i="2"/>
  <c r="H38" i="2"/>
  <c r="J39" i="2"/>
  <c r="K39" i="2"/>
  <c r="H39" i="2"/>
  <c r="J40" i="2"/>
  <c r="K40" i="2"/>
  <c r="H40" i="2"/>
  <c r="J41" i="2"/>
  <c r="K41" i="2"/>
  <c r="H41" i="2"/>
  <c r="J42" i="2"/>
  <c r="K42" i="2"/>
  <c r="H42" i="2"/>
  <c r="J43" i="2"/>
  <c r="K43" i="2"/>
  <c r="H43" i="2"/>
  <c r="J44" i="2"/>
  <c r="K44" i="2"/>
  <c r="H44" i="2"/>
  <c r="J45" i="2"/>
  <c r="K45" i="2"/>
  <c r="H45" i="2"/>
  <c r="J46" i="2"/>
  <c r="K46" i="2"/>
  <c r="H46" i="2"/>
  <c r="J47" i="2"/>
  <c r="K47" i="2"/>
  <c r="H47" i="2"/>
  <c r="J48" i="2"/>
  <c r="K48" i="2"/>
  <c r="H48" i="2"/>
  <c r="J49" i="2"/>
  <c r="K49" i="2"/>
  <c r="H49" i="2"/>
  <c r="J50" i="2"/>
  <c r="K50" i="2"/>
  <c r="H50" i="2"/>
  <c r="F62" i="2"/>
  <c r="F63" i="2"/>
  <c r="H53" i="2"/>
  <c r="H52" i="2"/>
  <c r="H51" i="2"/>
  <c r="I53" i="2"/>
  <c r="I35" i="2"/>
  <c r="I36" i="2"/>
  <c r="I37" i="2"/>
  <c r="I38" i="2"/>
  <c r="I39" i="2"/>
  <c r="I40" i="2"/>
  <c r="A82" i="2"/>
  <c r="F61" i="2"/>
  <c r="I63" i="2"/>
  <c r="J63" i="2"/>
  <c r="I65" i="2"/>
  <c r="J65" i="2"/>
  <c r="I64" i="2"/>
  <c r="J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colonne O de "Liste cours et tarifs fiches"</t>
        </r>
      </text>
    </comment>
    <comment ref="AJ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depuis feuille "Listes pour choix fiche insc"
+gestionnaire de noms</t>
        </r>
      </text>
    </comment>
  </commentList>
</comments>
</file>

<file path=xl/sharedStrings.xml><?xml version="1.0" encoding="utf-8"?>
<sst xmlns="http://schemas.openxmlformats.org/spreadsheetml/2006/main" count="285" uniqueCount="142">
  <si>
    <t>Ateliers petits pieds grands sauts</t>
  </si>
  <si>
    <t>...</t>
  </si>
  <si>
    <t>1- Formalités et pièces à fournir pour valider l'inscription</t>
  </si>
  <si>
    <t>-Fiche d'inscription complétée (1 par famille ou représentant légal)</t>
  </si>
  <si>
    <t>Envoi du dossier d'inscription :</t>
  </si>
  <si>
    <t>Identité:</t>
  </si>
  <si>
    <t>Nom:</t>
  </si>
  <si>
    <t>Prénom:</t>
  </si>
  <si>
    <t>Adresse:</t>
  </si>
  <si>
    <t>N° et rue:</t>
  </si>
  <si>
    <t>Code postal:</t>
  </si>
  <si>
    <t>Ville:</t>
  </si>
  <si>
    <t>N° téléphone 1:</t>
  </si>
  <si>
    <t xml:space="preserve"> N° téléphone 2:</t>
  </si>
  <si>
    <t>Email:</t>
  </si>
  <si>
    <t>Nom de l'élève</t>
  </si>
  <si>
    <t>Prénom de l'élève</t>
  </si>
  <si>
    <t>Date de naissance</t>
  </si>
  <si>
    <t>Si allergies alimentaires, merci de préciser (en cas de goûter, anniversaire) l'enfant concerné, et le type d'allergie:</t>
  </si>
  <si>
    <t xml:space="preserve">Enfant(s) autorisé(s) à quitter la salle seul ?   </t>
  </si>
  <si>
    <t>Personnes autorisées à venir chercher votre enfant :</t>
  </si>
  <si>
    <t>Formalités :</t>
  </si>
  <si>
    <t>Prix TTC</t>
  </si>
  <si>
    <t>Total pour l'ensemble des inscriptions à l'atelier (y compris frais de dossier) - prix TTC à payer</t>
  </si>
  <si>
    <t>2 chèques</t>
  </si>
  <si>
    <t>3 chèques</t>
  </si>
  <si>
    <t>4 chèques</t>
  </si>
  <si>
    <t>1 virement bancaire</t>
  </si>
  <si>
    <t>Espèces</t>
  </si>
  <si>
    <t xml:space="preserve">Choix* : </t>
  </si>
  <si>
    <t>Besoin d'aide pour calculer le tarif ? téléchargez la fiche au format xls sur petitspieds.fr, saisissez les informations sous excel (les tarifs et réductions seront calculés automatiquement)</t>
  </si>
  <si>
    <t>Contenu du dossier d'inscription validé:</t>
  </si>
  <si>
    <t>-Certificat médical pour la pratique de la danse (fourni au premier cours au plus tard)</t>
  </si>
  <si>
    <t>*Paiement possible en 1 chèque - 2 chèques  - 3 chèques - 4 chèques (tous datés du jour de l'inscription) à l'ordre de "ATELIERS PETITS PIEDS GRANDS SAUTS"</t>
  </si>
  <si>
    <t>En cochant cette case, je reconnais avoir pris connaissance du règlement intérieur de l'atelier petits pieds grands sauts, et m'engage à le respecter</t>
  </si>
  <si>
    <t>En cochant cette case, je certifie avoir souscrit à une assurance responsabilité civile couvrant l'ensemble des élèves inscrits ci-après</t>
  </si>
  <si>
    <t>réalisés durant les cours ou lors du gala annuel auxquels ils sont inscrits. L'autorisation est consentie sans aucune limite de temps.</t>
  </si>
  <si>
    <t>En cochant cette case, j'autorise gracieusement la publication (papier, internet) des photographies ou films représentant les élèves inscrits ci-après,</t>
  </si>
  <si>
    <t>Chèques vacances et chèque(s)</t>
  </si>
  <si>
    <t>Chèques vacances et virement bancaire</t>
  </si>
  <si>
    <t>Chèques vacances et espèces</t>
  </si>
  <si>
    <t>Chèques vacances en totalité</t>
  </si>
  <si>
    <t>Tarifs
(hors frais d'inscription)</t>
  </si>
  <si>
    <t>Catégorie</t>
  </si>
  <si>
    <t>Liste des cours</t>
  </si>
  <si>
    <t>% remise si inscription en cours d'année (à partir du 1er décembre, contactez Séverine pour connaître le %)</t>
  </si>
  <si>
    <t>4 - Total à payer</t>
  </si>
  <si>
    <t>5 - Choix* des modalités de paiement (virement, chèque(s), espèces, chèques vacances acceptés)</t>
  </si>
  <si>
    <t>BIEN_ETRE</t>
  </si>
  <si>
    <t>DANSE_INITIATION</t>
  </si>
  <si>
    <t>DANSE_CLASSIQUE</t>
  </si>
  <si>
    <t>DANSE_CONTEMPORAINE</t>
  </si>
  <si>
    <t>EVEIL_CORPOREL</t>
  </si>
  <si>
    <t>CARTE_10_COURS</t>
  </si>
  <si>
    <t/>
  </si>
  <si>
    <t>Soit une réduction sur le prix total des inscriptions annuelles de :</t>
  </si>
  <si>
    <t>2 - Coordonnées (représentant légal)</t>
  </si>
  <si>
    <t>-Autorisation droit image (facultatif) :</t>
  </si>
  <si>
    <t>-Assurance responsabilité civile (obligatoire) :</t>
  </si>
  <si>
    <t>-Règlement intérieur (obligatoire) :</t>
  </si>
  <si>
    <t>Choix du cours (dans la liste)</t>
  </si>
  <si>
    <t>3 - Inscriptions des élèves (toutes activités : Bien-être, Danse, Eveil corporel)</t>
  </si>
  <si>
    <t>-Par courrier : dès maintenant à ATELIERS PETITS PIEDS GRANDS SAUTS - Séverine Herard, 18 avenue Georges Clemenceau, 92330 Sceaux (payez par chèque ou virement)</t>
  </si>
  <si>
    <t>6 - Allergies</t>
  </si>
  <si>
    <t>7 - Mineurs: autorisations de sortie</t>
  </si>
  <si>
    <t>Nombre d'inscriptions annuelles ouvrant droit à la réduction famille (danse ou bien-être)</t>
  </si>
  <si>
    <t>1 chèque</t>
  </si>
  <si>
    <t>Choix activité
(dans la liste)</t>
  </si>
  <si>
    <t>soit une remise de</t>
  </si>
  <si>
    <t>dont TVA hors CGI 261-4-4</t>
  </si>
  <si>
    <t>TVA (hors exonération, article 261-4-4° du CGI)</t>
  </si>
  <si>
    <t>Paiement complet bien reçu ?</t>
  </si>
  <si>
    <t>Certificat médical reçu ?</t>
  </si>
  <si>
    <t>Commentaire :</t>
  </si>
  <si>
    <t>Cadre réservé à la gestion du dossier [Ateliers petits pieds grands sauts] - NE PAS SAISIR</t>
  </si>
  <si>
    <t>Saisir un commentaire ici…</t>
  </si>
  <si>
    <t>nbcourssansfraisinsc</t>
  </si>
  <si>
    <r>
      <t>Frais de dossier TTC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(frais de gestion + frais d'entretien) -</t>
    </r>
    <r>
      <rPr>
        <i/>
        <sz val="9"/>
        <rFont val="Arial"/>
        <family val="2"/>
      </rPr>
      <t xml:space="preserve"> sauf massage bébé</t>
    </r>
  </si>
  <si>
    <t>Total soumis à la réduction famille (inscriptions annuelles danse ou bien-être)</t>
  </si>
  <si>
    <t>% réduction sur total soumis à la réduction famille (inscriptions annuelles danse ou bien-être) (20% pour 2, 25% pour 3, 30% pour 4 ou plus)</t>
  </si>
  <si>
    <t>Total dû pour l'ensemble des inscriptions à l'atelier (y compris frais de dossier) - prix en € HT</t>
  </si>
  <si>
    <t>Dont soumis à TVA (hors exonération, article 261-4-4° du CGI) - prix en € HT</t>
  </si>
  <si>
    <t>nbcoursreducfamille</t>
  </si>
  <si>
    <t>nbcourssoumistva</t>
  </si>
  <si>
    <t>Adultes, tous niveaux/Au choix /salle Au choix</t>
  </si>
  <si>
    <t>NON</t>
  </si>
  <si>
    <t>Inscrit en 2020, je demande une carte de 10 cours offerte pour :</t>
  </si>
  <si>
    <t>Prénom Nom de l'adulte qui bénéficiera de la carte nominative</t>
  </si>
  <si>
    <t>OUI</t>
  </si>
  <si>
    <r>
      <t>Inscrit en 2020 ne demandant ni avoir ni carte 10 cours offerte</t>
    </r>
    <r>
      <rPr>
        <i/>
        <sz val="9"/>
        <rFont val="Arial"/>
        <family val="2"/>
      </rPr>
      <t xml:space="preserve"> (solidaire, je me satisfais des cours à distance et de la prolongation des cours)</t>
    </r>
  </si>
  <si>
    <t>-Sur place : Venez le déposer lors des journées d'inscription ou dans notre boîte aux lettres au 16 rue Saint Simon</t>
  </si>
  <si>
    <r>
      <t xml:space="preserve">Inscrit en 2020, je demande une réduction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donc ne me contente pas des liens à distance ni de la prolongation des cours</t>
    </r>
    <r>
      <rPr>
        <sz val="9"/>
        <rFont val="Arial"/>
        <family val="2"/>
      </rPr>
      <t>)</t>
    </r>
  </si>
  <si>
    <t>Son @mail</t>
  </si>
  <si>
    <t>Avancé adultes/Mercredi 20h-21h30/salle Saint Simon</t>
  </si>
  <si>
    <t xml:space="preserve">Titulaire : Ateliers petits pieds grands sauts / Code BIC : BDEIFRPPXXX / Code IBAN : IBAN FR16 1144 9000 0101 1628 0001 X94 / FIDUCIAL BANQUE 20 RUE TREILHARD 75008 PARIS </t>
  </si>
  <si>
    <t>Moyen Avancé adultes/Vendredi 14h15-15h45/salle Saint Simon</t>
  </si>
  <si>
    <t>Pilates/Adultes, tous niveaux/Lundi 11h30-12h30/salle Saint Simon</t>
  </si>
  <si>
    <t>Pilates/Adultes, tous niveaux/Lundi 12h30-13h30/salle Saint Simon</t>
  </si>
  <si>
    <t>Yoga Vinyasa/Adultes, tous niveaux/Vendredi 12h15-13h15/salle Saint Simon</t>
  </si>
  <si>
    <t>-Paiement de la totalité du montant dû par prélèvement (1 à 4), virement (1), chèque (1 à 4), ordre ATELIERS PETITS PIEDS GRANDS SAUTS), chèques vacances, espèces</t>
  </si>
  <si>
    <t>Moyen adultes/Jeudi 19h-20h30/salle Saint Simon</t>
  </si>
  <si>
    <t>Avancé adultes/Jeudi 20h30-22h/salle Saint Simon</t>
  </si>
  <si>
    <t>Chèques vacances et prélèvement(s) bancaire</t>
  </si>
  <si>
    <t>*Paiement par virement libellé "VOTRENOM_APPGS202024" (attendre notre confirmation de disponibilité du cours choisi) à l'ordre de :</t>
  </si>
  <si>
    <t>-Par mail : dès maintenant à contact@petitspieds.fr (joindre cette fiche d'inscription, payez par prélèvement ou virement, ou déposez vos chèques séparément)</t>
  </si>
  <si>
    <t>Prélèvement Bancaire en Ligne 4x sans frais</t>
  </si>
  <si>
    <t>*Prélèvement : nous vous enverrons un lien par mail pour accéder à notre formulaire de paiement sécurisé avec GoCardless SAS, Etablissement de Paiement agréé par l’ACPR</t>
  </si>
  <si>
    <t>Fiche d'inscription 2025 / 2026</t>
  </si>
  <si>
    <t>3 ans (2022)/Samedi 09h15-10h/salle Saint Simon</t>
  </si>
  <si>
    <t>3-4 ans (2021-2022)/Mercredi 16h15-17h/salle Saint Simon</t>
  </si>
  <si>
    <t>3-4 ans (2021-2022)/Samedi 10h30-11h15/salle Foch</t>
  </si>
  <si>
    <t>4-5 ans (2020-2021)/Mercredi 15h15-16h15/salle Saint Simon</t>
  </si>
  <si>
    <t>4-5 ans (2020-2021)/Samedi 14h30-15h30/salle Foch</t>
  </si>
  <si>
    <t>4-5 ans (2020-2021)/Samedi 10h-11h/salle Saint Simon</t>
  </si>
  <si>
    <t>5-7 ans (2019-2020)/Lundi 17h-18h/salle Saint Simon</t>
  </si>
  <si>
    <t>5-7 ans (2019-2020)/Samedi 11h30-12h30/salle Foch</t>
  </si>
  <si>
    <t>6-8 ans (2018-2019)/Samedi 11h15-12h15/salle Saint Simon</t>
  </si>
  <si>
    <t>6-8 ans (2018-2019)/Mardi 17h-18h/salle Saint Simon</t>
  </si>
  <si>
    <t>7-9 ans (2017-2018)/Mercredi 10h15-11h15/salle Saint Simon</t>
  </si>
  <si>
    <t>7-9 ans (2017-2018)/Samedi 13h-14h/salle Saint Simon</t>
  </si>
  <si>
    <t>8-10 ans (2016-2017)/Mercredi 17h30-18h30/salle Saint Simon</t>
  </si>
  <si>
    <t>9-11 ans (2015-2016)/Mercredi 11h15-12h15/salle Saint Simon</t>
  </si>
  <si>
    <t>9-11 ans (2015-2016)/Vendredi 17h15-18h15/salle Saint Simon</t>
  </si>
  <si>
    <t>Ado 11-13 ans (2013-2014)/Mardi 18h-19h30/salle Saint Simon</t>
  </si>
  <si>
    <t>Ado 12-14 ans (2011-2012-2013)/Vendredi 18h15-19h45/salle Saint Simon</t>
  </si>
  <si>
    <t>Ado 13-15 ans (2010-2011)/Mercredi 18h30-20h/salle Saint Simon</t>
  </si>
  <si>
    <t>Ados + de 14 ans (avant 2011)/Samedi 14h-15h30/salle Saint Simon</t>
  </si>
  <si>
    <t>Moyen Avancé ado/adultes/Vendredi 20h-21h30/salle Saint Simon</t>
  </si>
  <si>
    <t>6-8 ans (2018-2019)/Mercredi 14h15-15h15/salle Saint Simon</t>
  </si>
  <si>
    <t>8-11 ans (2015-2016-2017)/Samedi 13h-14h15/salle Foch</t>
  </si>
  <si>
    <t>9-12 ans (2014-2015-2016)/Lundi 18h-19h30/salle Saint Simon</t>
  </si>
  <si>
    <t>Ado 11-14 ans(2012-2013-2014)/Jeudi 17h30-19h/salle Saint Simon</t>
  </si>
  <si>
    <t>Ado + de 14 ans  (avant 2011)/Lundi 19h30-21h/salle Saint Simon</t>
  </si>
  <si>
    <t>Massage et Yoga bébé/0-1 an découverte/Sur RDV /salle Saint Simon ou à domicile</t>
  </si>
  <si>
    <t>Massage et Yoga bébé/0-1 an bonus/Sur RDV /salle Saint Simon ou à domicile</t>
  </si>
  <si>
    <t>3 ans (2022)/Mercredi 10h30-11h15/salle Foch</t>
  </si>
  <si>
    <t>4-5 ans (2020-2021)/Mercredi 11h30-12h30/salle Foch</t>
  </si>
  <si>
    <t>5-7 ans (2019-2020)/Mercredi 13h30-14h30/salle Foch</t>
  </si>
  <si>
    <t>7-9 ans (2017-2018)/Mercredi 14h45-16h/salle Foch</t>
  </si>
  <si>
    <t>Motricité parent enfant/1-3 ans 5 séances/Samedi 17h-18h/salle Saint Simon</t>
  </si>
  <si>
    <t>Danse parent enfant/3-8 ans 5 séances/Samedi 15h40-16h40/salle Saint Simon</t>
  </si>
  <si>
    <t>6-8 ans (2018-2019)/Mercredi 09h15-10h15/salle Saint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</si>
</sst>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[$€-40C];[Red]\-#,##0\ [$€-40C]"/>
    <numFmt numFmtId="166" formatCode="&quot;VRAI&quot;;&quot;VRAI&quot;;&quot;FAUX&quot;"/>
    <numFmt numFmtId="167" formatCode="dd/mm/yyyy;@"/>
    <numFmt numFmtId="168" formatCode="#,##0.00\ [$€-40C];[Red]\-#,##0.00\ [$€-40C]"/>
    <numFmt numFmtId="169" formatCode="_-* #,##0\ &quot;€&quot;_-;\-* #,##0\ &quot;€&quot;_-;_-* &quot;-&quot;??\ &quot;€&quot;_-;_-@_-"/>
    <numFmt numFmtId="170" formatCode="_-* #,##0\ _€_-;\-* #,##0\ _€_-;_-* &quot;-&quot;??\ _€_-;_-@_-"/>
    <numFmt numFmtId="171" formatCode="#,##0\ [$€-40C];\-#,##0\ [$€-40C]"/>
    <numFmt numFmtId="172" formatCode="#,##0.000_ ;[Red]\-#,##0.000\ "/>
    <numFmt numFmtId="173" formatCode="#,##0.00_ &quot;€ HT&quot;"/>
    <numFmt numFmtId="174" formatCode="#,##0_ &quot;€ TTC&quot;"/>
    <numFmt numFmtId="175" formatCode="#,##0.00_ &quot;€&quot;"/>
    <numFmt numFmtId="176" formatCode="_-* #,##0.00&quot; €&quot;_-;\-* #,##0.00&quot; €&quot;_-;_-* \-??&quot; €&quot;_-;_-@_-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u/>
      <sz val="12"/>
      <color indexed="10"/>
      <name val="Arial"/>
      <family val="2"/>
    </font>
    <font>
      <sz val="3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 tint="-0.499984740745262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12"/>
      <color rgb="FF0070C0"/>
      <name val="Arial"/>
      <family val="2"/>
    </font>
    <font>
      <b/>
      <sz val="9"/>
      <color rgb="FFFF99CC"/>
      <name val="Arial"/>
      <family val="2"/>
    </font>
    <font>
      <sz val="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sz val="11"/>
      <color rgb="FF0070C0"/>
      <name val="Arial"/>
      <family val="2"/>
    </font>
    <font>
      <u/>
      <sz val="12"/>
      <color rgb="FF0070C0"/>
      <name val="Arial"/>
      <family val="2"/>
    </font>
    <font>
      <i/>
      <sz val="9"/>
      <name val="Arial"/>
      <family val="2"/>
    </font>
    <font>
      <i/>
      <sz val="12"/>
      <color theme="1" tint="0.499984740745262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8.5"/>
      <color theme="0"/>
      <name val="Trebuchet MS"/>
      <family val="2"/>
    </font>
    <font>
      <u/>
      <sz val="10"/>
      <color theme="0"/>
      <name val="Arial"/>
      <family val="2"/>
    </font>
    <font>
      <sz val="12"/>
      <color theme="0"/>
      <name val="Arial"/>
      <family val="2"/>
    </font>
    <font>
      <sz val="13"/>
      <color theme="0"/>
      <name val="Arial"/>
      <family val="2"/>
    </font>
    <font>
      <b/>
      <u/>
      <sz val="12"/>
      <name val="Arial"/>
      <family val="2"/>
    </font>
    <font>
      <b/>
      <sz val="28"/>
      <color rgb="FFD818B3"/>
      <name val="Arial"/>
      <family val="2"/>
    </font>
    <font>
      <b/>
      <sz val="9"/>
      <color theme="0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4"/>
      </left>
      <right style="hair">
        <color indexed="8"/>
      </right>
      <top style="hair">
        <color indexed="14"/>
      </top>
      <bottom style="hair">
        <color indexed="14"/>
      </bottom>
      <diagonal/>
    </border>
    <border>
      <left style="hair">
        <color indexed="14"/>
      </left>
      <right/>
      <top style="hair">
        <color indexed="14"/>
      </top>
      <bottom style="hair">
        <color indexed="14"/>
      </bottom>
      <diagonal/>
    </border>
    <border>
      <left style="hair">
        <color indexed="8"/>
      </left>
      <right/>
      <top style="hair">
        <color indexed="8"/>
      </top>
      <bottom style="hair">
        <color indexed="14"/>
      </bottom>
      <diagonal/>
    </border>
    <border>
      <left/>
      <right/>
      <top style="hair">
        <color indexed="8"/>
      </top>
      <bottom style="hair">
        <color indexed="14"/>
      </bottom>
      <diagonal/>
    </border>
    <border>
      <left/>
      <right style="hair">
        <color indexed="8"/>
      </right>
      <top style="hair">
        <color indexed="8"/>
      </top>
      <bottom style="hair">
        <color indexed="14"/>
      </bottom>
      <diagonal/>
    </border>
    <border>
      <left style="hair">
        <color rgb="FFFF00FF"/>
      </left>
      <right style="hair">
        <color rgb="FFFF00FF"/>
      </right>
      <top style="hair">
        <color rgb="FFFF00FF"/>
      </top>
      <bottom style="hair">
        <color rgb="FFFF00FF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/>
    <xf numFmtId="164" fontId="2" fillId="0" borderId="0" applyFill="0" applyBorder="0" applyAlignment="0" applyProtection="0"/>
    <xf numFmtId="44" fontId="2" fillId="0" borderId="0" applyFill="0" applyBorder="0" applyAlignment="0" applyProtection="0"/>
    <xf numFmtId="0" fontId="29" fillId="0" borderId="0"/>
    <xf numFmtId="176" fontId="29" fillId="0" borderId="0" applyBorder="0" applyProtection="0"/>
    <xf numFmtId="9" fontId="29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indent="1"/>
      <protection hidden="1"/>
    </xf>
    <xf numFmtId="0" fontId="4" fillId="0" borderId="0" xfId="0" quotePrefix="1" applyFont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quotePrefix="1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0" fontId="17" fillId="0" borderId="3" xfId="0" applyFont="1" applyBorder="1" applyAlignment="1" applyProtection="1">
      <alignment vertical="center"/>
      <protection hidden="1"/>
    </xf>
    <xf numFmtId="0" fontId="17" fillId="0" borderId="4" xfId="0" applyFont="1" applyBorder="1" applyAlignment="1" applyProtection="1">
      <alignment vertical="center"/>
      <protection hidden="1"/>
    </xf>
    <xf numFmtId="0" fontId="7" fillId="0" borderId="0" xfId="0" quotePrefix="1" applyFont="1" applyAlignment="1" applyProtection="1">
      <alignment horizontal="left" vertical="center" inden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left" vertical="center" wrapText="1" indent="1"/>
      <protection locked="0"/>
    </xf>
    <xf numFmtId="167" fontId="18" fillId="0" borderId="1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49" fontId="20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 indent="3"/>
      <protection hidden="1"/>
    </xf>
    <xf numFmtId="0" fontId="21" fillId="2" borderId="0" xfId="0" applyFont="1" applyFill="1" applyAlignment="1" applyProtection="1">
      <alignment horizontal="left" wrapText="1" indent="3"/>
      <protection hidden="1"/>
    </xf>
    <xf numFmtId="0" fontId="20" fillId="0" borderId="0" xfId="0" applyFont="1" applyAlignment="1" applyProtection="1">
      <alignment vertical="center" wrapText="1"/>
      <protection hidden="1"/>
    </xf>
    <xf numFmtId="167" fontId="22" fillId="0" borderId="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13" fillId="3" borderId="9" xfId="0" applyFont="1" applyFill="1" applyBorder="1" applyAlignment="1" applyProtection="1">
      <alignment vertical="center"/>
      <protection hidden="1"/>
    </xf>
    <xf numFmtId="0" fontId="14" fillId="3" borderId="10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23" fillId="3" borderId="10" xfId="0" applyFont="1" applyFill="1" applyBorder="1" applyAlignment="1" applyProtection="1">
      <alignment vertical="center"/>
      <protection hidden="1"/>
    </xf>
    <xf numFmtId="0" fontId="24" fillId="4" borderId="11" xfId="0" applyFont="1" applyFill="1" applyBorder="1" applyAlignment="1" applyProtection="1">
      <alignment vertical="center"/>
      <protection hidden="1"/>
    </xf>
    <xf numFmtId="0" fontId="25" fillId="4" borderId="12" xfId="0" applyFont="1" applyFill="1" applyBorder="1" applyAlignment="1" applyProtection="1">
      <alignment vertical="center"/>
      <protection hidden="1"/>
    </xf>
    <xf numFmtId="0" fontId="24" fillId="4" borderId="13" xfId="0" applyFont="1" applyFill="1" applyBorder="1" applyAlignment="1" applyProtection="1">
      <alignment vertical="center"/>
      <protection hidden="1"/>
    </xf>
    <xf numFmtId="0" fontId="25" fillId="4" borderId="14" xfId="0" applyFont="1" applyFill="1" applyBorder="1" applyAlignment="1" applyProtection="1">
      <alignment vertical="center"/>
      <protection hidden="1"/>
    </xf>
    <xf numFmtId="0" fontId="28" fillId="0" borderId="20" xfId="0" applyFont="1" applyBorder="1" applyAlignment="1" applyProtection="1">
      <alignment vertical="center"/>
      <protection hidden="1"/>
    </xf>
    <xf numFmtId="0" fontId="28" fillId="0" borderId="21" xfId="0" applyFont="1" applyBorder="1" applyAlignment="1" applyProtection="1">
      <alignment vertical="center"/>
      <protection hidden="1"/>
    </xf>
    <xf numFmtId="0" fontId="28" fillId="0" borderId="22" xfId="0" applyFont="1" applyBorder="1" applyAlignment="1" applyProtection="1">
      <alignment vertical="center"/>
      <protection hidden="1"/>
    </xf>
    <xf numFmtId="167" fontId="19" fillId="0" borderId="1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hidden="1"/>
    </xf>
    <xf numFmtId="165" fontId="16" fillId="0" borderId="0" xfId="0" applyNumberFormat="1" applyFont="1" applyAlignment="1" applyProtection="1">
      <alignment horizontal="center" vertical="center"/>
      <protection hidden="1"/>
    </xf>
    <xf numFmtId="15" fontId="18" fillId="0" borderId="1" xfId="0" applyNumberFormat="1" applyFont="1" applyBorder="1" applyAlignment="1" applyProtection="1">
      <alignment horizontal="left" vertical="center" wrapText="1" indent="1"/>
      <protection locked="0"/>
    </xf>
    <xf numFmtId="0" fontId="16" fillId="0" borderId="0" xfId="0" applyFont="1" applyAlignment="1" applyProtection="1">
      <alignment horizontal="left"/>
      <protection hidden="1"/>
    </xf>
    <xf numFmtId="169" fontId="16" fillId="0" borderId="0" xfId="3" applyNumberFormat="1" applyFont="1" applyFill="1" applyBorder="1" applyProtection="1">
      <protection hidden="1"/>
    </xf>
    <xf numFmtId="9" fontId="16" fillId="0" borderId="0" xfId="0" applyNumberFormat="1" applyFont="1" applyProtection="1">
      <protection hidden="1"/>
    </xf>
    <xf numFmtId="49" fontId="30" fillId="0" borderId="0" xfId="0" applyNumberFormat="1" applyFont="1" applyAlignment="1" applyProtection="1">
      <alignment horizontal="left" vertical="center"/>
      <protection hidden="1"/>
    </xf>
    <xf numFmtId="170" fontId="31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Protection="1">
      <protection hidden="1"/>
    </xf>
    <xf numFmtId="0" fontId="32" fillId="0" borderId="0" xfId="0" applyFont="1" applyAlignment="1" applyProtection="1">
      <alignment horizontal="center" wrapText="1"/>
      <protection hidden="1"/>
    </xf>
    <xf numFmtId="0" fontId="32" fillId="0" borderId="0" xfId="0" applyFont="1" applyAlignment="1">
      <alignment horizontal="center" wrapText="1"/>
    </xf>
    <xf numFmtId="169" fontId="16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49" fontId="33" fillId="0" borderId="0" xfId="0" applyNumberFormat="1" applyFont="1" applyAlignment="1" applyProtection="1">
      <alignment horizontal="left" vertical="center"/>
      <protection hidden="1"/>
    </xf>
    <xf numFmtId="170" fontId="16" fillId="0" borderId="0" xfId="2" applyNumberFormat="1" applyFont="1" applyFill="1" applyBorder="1" applyAlignment="1" applyProtection="1">
      <alignment horizontal="right" vertical="center" indent="2"/>
      <protection hidden="1"/>
    </xf>
    <xf numFmtId="2" fontId="34" fillId="0" borderId="0" xfId="0" applyNumberFormat="1" applyFont="1" applyAlignment="1" applyProtection="1">
      <alignment horizontal="left" vertical="center" wrapText="1"/>
      <protection hidden="1"/>
    </xf>
    <xf numFmtId="2" fontId="35" fillId="0" borderId="0" xfId="0" applyNumberFormat="1" applyFont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left" vertical="center"/>
      <protection hidden="1"/>
    </xf>
    <xf numFmtId="169" fontId="16" fillId="0" borderId="0" xfId="3" applyNumberFormat="1" applyFont="1" applyFill="1" applyBorder="1" applyAlignment="1" applyProtection="1">
      <alignment horizontal="right" vertical="center" indent="2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protection locked="0" hidden="1"/>
    </xf>
    <xf numFmtId="49" fontId="33" fillId="0" borderId="0" xfId="0" applyNumberFormat="1" applyFont="1" applyAlignment="1" applyProtection="1">
      <alignment vertical="center"/>
      <protection hidden="1"/>
    </xf>
    <xf numFmtId="166" fontId="16" fillId="0" borderId="0" xfId="0" applyNumberFormat="1" applyFont="1" applyProtection="1">
      <protection locked="0" hidden="1"/>
    </xf>
    <xf numFmtId="0" fontId="36" fillId="0" borderId="0" xfId="0" applyFont="1" applyAlignment="1" applyProtection="1">
      <alignment vertical="top" wrapText="1"/>
      <protection hidden="1"/>
    </xf>
    <xf numFmtId="166" fontId="16" fillId="0" borderId="0" xfId="0" applyNumberFormat="1" applyFont="1" applyProtection="1">
      <protection hidden="1"/>
    </xf>
    <xf numFmtId="170" fontId="16" fillId="0" borderId="0" xfId="2" applyNumberFormat="1" applyFont="1" applyFill="1" applyBorder="1" applyProtection="1">
      <protection hidden="1"/>
    </xf>
    <xf numFmtId="0" fontId="37" fillId="0" borderId="0" xfId="0" applyFont="1" applyAlignment="1" applyProtection="1">
      <alignment horizontal="left" vertical="center"/>
      <protection hidden="1"/>
    </xf>
    <xf numFmtId="2" fontId="33" fillId="0" borderId="0" xfId="0" applyNumberFormat="1" applyFont="1" applyAlignment="1" applyProtection="1">
      <alignment horizontal="left" vertical="center" wrapText="1"/>
      <protection hidden="1"/>
    </xf>
    <xf numFmtId="49" fontId="16" fillId="0" borderId="0" xfId="0" applyNumberFormat="1" applyFont="1" applyProtection="1">
      <protection hidden="1"/>
    </xf>
    <xf numFmtId="0" fontId="38" fillId="0" borderId="0" xfId="1" applyFont="1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168" fontId="39" fillId="0" borderId="0" xfId="0" applyNumberFormat="1" applyFont="1" applyAlignment="1" applyProtection="1">
      <alignment vertical="center"/>
      <protection hidden="1"/>
    </xf>
    <xf numFmtId="1" fontId="16" fillId="0" borderId="0" xfId="0" applyNumberFormat="1" applyFont="1" applyAlignment="1" applyProtection="1">
      <alignment horizontal="center" vertical="center"/>
      <protection hidden="1"/>
    </xf>
    <xf numFmtId="168" fontId="40" fillId="0" borderId="0" xfId="0" applyNumberFormat="1" applyFont="1" applyProtection="1">
      <protection hidden="1"/>
    </xf>
    <xf numFmtId="168" fontId="16" fillId="0" borderId="0" xfId="0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9" fontId="16" fillId="0" borderId="0" xfId="3" applyNumberFormat="1" applyFont="1" applyFill="1" applyBorder="1" applyAlignment="1" applyProtection="1">
      <alignment vertical="center"/>
      <protection hidden="1"/>
    </xf>
    <xf numFmtId="0" fontId="16" fillId="0" borderId="0" xfId="2" applyNumberFormat="1" applyFont="1" applyFill="1" applyBorder="1" applyAlignment="1" applyProtection="1">
      <alignment vertical="center"/>
      <protection hidden="1"/>
    </xf>
    <xf numFmtId="165" fontId="16" fillId="0" borderId="0" xfId="0" applyNumberFormat="1" applyFont="1" applyAlignment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vertical="center"/>
      <protection hidden="1"/>
    </xf>
    <xf numFmtId="172" fontId="16" fillId="0" borderId="0" xfId="0" applyNumberFormat="1" applyFont="1" applyProtection="1">
      <protection hidden="1"/>
    </xf>
    <xf numFmtId="168" fontId="16" fillId="0" borderId="0" xfId="0" applyNumberFormat="1" applyFont="1" applyAlignment="1" applyProtection="1">
      <alignment vertical="center"/>
      <protection hidden="1"/>
    </xf>
    <xf numFmtId="169" fontId="16" fillId="0" borderId="0" xfId="3" applyNumberFormat="1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locked="0"/>
    </xf>
    <xf numFmtId="170" fontId="16" fillId="0" borderId="0" xfId="2" applyNumberFormat="1" applyFont="1" applyFill="1" applyProtection="1"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27" fillId="0" borderId="0" xfId="0" quotePrefix="1" applyFont="1" applyProtection="1">
      <protection hidden="1"/>
    </xf>
    <xf numFmtId="0" fontId="39" fillId="0" borderId="0" xfId="0" applyFont="1" applyAlignment="1" applyProtection="1">
      <alignment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49" fontId="39" fillId="0" borderId="0" xfId="0" applyNumberFormat="1" applyFont="1" applyAlignment="1" applyProtection="1">
      <alignment vertical="center"/>
      <protection hidden="1"/>
    </xf>
    <xf numFmtId="0" fontId="16" fillId="3" borderId="7" xfId="0" applyFont="1" applyFill="1" applyBorder="1" applyAlignment="1" applyProtection="1">
      <alignment vertical="center"/>
      <protection hidden="1"/>
    </xf>
    <xf numFmtId="0" fontId="16" fillId="3" borderId="8" xfId="0" applyFont="1" applyFill="1" applyBorder="1" applyAlignment="1" applyProtection="1">
      <alignment vertical="center"/>
      <protection hidden="1"/>
    </xf>
    <xf numFmtId="165" fontId="4" fillId="0" borderId="1" xfId="0" applyNumberFormat="1" applyFont="1" applyBorder="1" applyAlignment="1" applyProtection="1">
      <alignment vertical="center"/>
      <protection hidden="1"/>
    </xf>
    <xf numFmtId="165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vertical="center"/>
      <protection hidden="1"/>
    </xf>
    <xf numFmtId="9" fontId="4" fillId="0" borderId="1" xfId="0" applyNumberFormat="1" applyFont="1" applyBorder="1" applyAlignment="1" applyProtection="1">
      <alignment vertical="center"/>
      <protection locked="0" hidden="1"/>
    </xf>
    <xf numFmtId="9" fontId="4" fillId="0" borderId="1" xfId="0" applyNumberFormat="1" applyFont="1" applyBorder="1" applyAlignment="1" applyProtection="1">
      <alignment vertical="center"/>
      <protection hidden="1"/>
    </xf>
    <xf numFmtId="171" fontId="4" fillId="0" borderId="1" xfId="0" applyNumberFormat="1" applyFont="1" applyBorder="1" applyAlignment="1" applyProtection="1">
      <alignment vertical="center"/>
      <protection hidden="1"/>
    </xf>
    <xf numFmtId="174" fontId="4" fillId="0" borderId="1" xfId="0" applyNumberFormat="1" applyFont="1" applyBorder="1" applyAlignment="1" applyProtection="1">
      <alignment vertical="center"/>
      <protection hidden="1"/>
    </xf>
    <xf numFmtId="173" fontId="44" fillId="0" borderId="1" xfId="0" applyNumberFormat="1" applyFont="1" applyBorder="1" applyAlignment="1" applyProtection="1">
      <alignment vertical="center"/>
      <protection hidden="1"/>
    </xf>
    <xf numFmtId="175" fontId="44" fillId="0" borderId="5" xfId="0" applyNumberFormat="1" applyFont="1" applyBorder="1" applyAlignment="1" applyProtection="1">
      <alignment vertical="center"/>
      <protection hidden="1"/>
    </xf>
    <xf numFmtId="174" fontId="3" fillId="0" borderId="23" xfId="0" applyNumberFormat="1" applyFont="1" applyBorder="1" applyAlignment="1" applyProtection="1">
      <alignment vertical="center"/>
      <protection hidden="1"/>
    </xf>
    <xf numFmtId="0" fontId="20" fillId="0" borderId="2" xfId="0" applyFont="1" applyBorder="1" applyAlignment="1" applyProtection="1">
      <alignment horizontal="right" vertical="center"/>
      <protection locked="0"/>
    </xf>
    <xf numFmtId="0" fontId="20" fillId="0" borderId="3" xfId="0" applyFont="1" applyBorder="1" applyAlignment="1" applyProtection="1">
      <alignment horizontal="right" vertical="center"/>
      <protection locked="0"/>
    </xf>
    <xf numFmtId="0" fontId="20" fillId="0" borderId="4" xfId="0" applyFont="1" applyBorder="1" applyAlignment="1" applyProtection="1">
      <alignment horizontal="right" vertical="center"/>
      <protection locked="0"/>
    </xf>
    <xf numFmtId="0" fontId="33" fillId="0" borderId="0" xfId="0" applyFont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right" vertical="center" wrapText="1"/>
      <protection locked="0"/>
    </xf>
    <xf numFmtId="0" fontId="20" fillId="0" borderId="4" xfId="0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indent="2"/>
      <protection hidden="1"/>
    </xf>
    <xf numFmtId="0" fontId="42" fillId="0" borderId="0" xfId="0" applyFont="1" applyAlignment="1" applyProtection="1">
      <alignment horizontal="left" indent="5"/>
      <protection hidden="1"/>
    </xf>
    <xf numFmtId="0" fontId="43" fillId="2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 indent="3"/>
      <protection hidden="1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/>
      <protection hidden="1"/>
    </xf>
    <xf numFmtId="0" fontId="41" fillId="0" borderId="28" xfId="0" applyFont="1" applyBorder="1" applyAlignment="1" applyProtection="1">
      <alignment horizontal="center" vertical="center"/>
      <protection hidden="1"/>
    </xf>
    <xf numFmtId="0" fontId="41" fillId="0" borderId="29" xfId="0" applyFont="1" applyBorder="1" applyAlignment="1" applyProtection="1">
      <alignment horizontal="center" vertical="center"/>
      <protection hidden="1"/>
    </xf>
    <xf numFmtId="0" fontId="41" fillId="0" borderId="30" xfId="0" applyFont="1" applyBorder="1" applyAlignment="1" applyProtection="1">
      <alignment horizontal="center" vertical="center"/>
      <protection hidden="1"/>
    </xf>
    <xf numFmtId="0" fontId="41" fillId="0" borderId="31" xfId="0" applyFont="1" applyBorder="1" applyAlignment="1" applyProtection="1">
      <alignment horizontal="center" vertical="center"/>
      <protection hidden="1"/>
    </xf>
    <xf numFmtId="0" fontId="22" fillId="4" borderId="14" xfId="0" applyFont="1" applyFill="1" applyBorder="1" applyAlignment="1" applyProtection="1">
      <alignment horizontal="left" vertical="center" wrapText="1"/>
      <protection locked="0"/>
    </xf>
    <xf numFmtId="0" fontId="22" fillId="4" borderId="15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4" fillId="0" borderId="5" xfId="0" applyFont="1" applyBorder="1" applyAlignment="1" applyProtection="1">
      <alignment horizontal="left" vertical="center"/>
      <protection hidden="1"/>
    </xf>
    <xf numFmtId="0" fontId="28" fillId="0" borderId="5" xfId="0" applyFont="1" applyBorder="1" applyAlignment="1" applyProtection="1">
      <alignment horizontal="left" vertical="center"/>
      <protection hidden="1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top" wrapText="1" indent="3"/>
      <protection hidden="1"/>
    </xf>
    <xf numFmtId="49" fontId="20" fillId="0" borderId="1" xfId="0" applyNumberFormat="1" applyFont="1" applyBorder="1" applyAlignment="1" applyProtection="1">
      <alignment horizontal="right" vertical="center"/>
      <protection locked="0"/>
    </xf>
    <xf numFmtId="0" fontId="26" fillId="0" borderId="1" xfId="1" applyFont="1" applyFill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</cellXfs>
  <cellStyles count="10">
    <cellStyle name="Lien hypertexte" xfId="1" builtinId="8"/>
    <cellStyle name="Milliers" xfId="2" builtinId="3"/>
    <cellStyle name="Milliers 2" xfId="8" xr:uid="{92402B9C-65D4-4310-963A-950711B7DC0B}"/>
    <cellStyle name="Monétaire" xfId="3" builtinId="4"/>
    <cellStyle name="Monétaire 2" xfId="5" xr:uid="{F93CA346-5144-43EF-97EA-567F85829C71}"/>
    <cellStyle name="Normal" xfId="0" builtinId="0"/>
    <cellStyle name="Normal 2" xfId="7" xr:uid="{254A3FE5-D71E-48CC-8723-749BAFFC957A}"/>
    <cellStyle name="Normal 3" xfId="4" xr:uid="{28837A62-0937-483A-BEA8-8B03730C95F0}"/>
    <cellStyle name="Pourcentage 2" xfId="9" xr:uid="{A1AA1689-B49E-440D-BB9F-879C8A62B10D}"/>
    <cellStyle name="Pourcentage 3" xfId="6" xr:uid="{C7FE0227-6990-4999-B575-885E855BC245}"/>
  </cellStyles>
  <dxfs count="3">
    <dxf>
      <font>
        <color theme="0"/>
      </font>
      <fill>
        <patternFill>
          <bgColor rgb="FF00B050"/>
        </patternFill>
      </fill>
      <border>
        <vertical/>
        <horizontal/>
      </border>
    </dxf>
    <dxf>
      <fill>
        <patternFill>
          <bgColor rgb="FF5BFFA5"/>
        </patternFill>
      </fill>
    </dxf>
    <dxf>
      <font>
        <color rgb="FF007033"/>
      </font>
      <fill>
        <patternFill>
          <bgColor rgb="FF5BFFA5"/>
        </patternFill>
      </fill>
    </dxf>
  </dxfs>
  <tableStyles count="0" defaultTableStyle="TableStyleMedium2" defaultPivotStyle="PivotStyleLight16"/>
  <colors>
    <mruColors>
      <color rgb="FFED5DD2"/>
      <color rgb="FFFF00FF"/>
      <color rgb="FF008E40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L$13" noThreeD="1"/>
</file>

<file path=xl/ctrlProps/ctrlProp2.xml><?xml version="1.0" encoding="utf-8"?>
<formControlPr xmlns="http://schemas.microsoft.com/office/spreadsheetml/2009/9/main" objectType="CheckBox" checked="Checked" fmlaLink="$L$14" noThreeD="1"/>
</file>

<file path=xl/ctrlProps/ctrlProp3.xml><?xml version="1.0" encoding="utf-8"?>
<formControlPr xmlns="http://schemas.microsoft.com/office/spreadsheetml/2009/9/main" objectType="CheckBox" checked="Checked" fmlaLink="$L$15" noThreeD="1"/>
</file>

<file path=xl/ctrlProps/ctrlProp4.xml><?xml version="1.0" encoding="utf-8"?>
<formControlPr xmlns="http://schemas.microsoft.com/office/spreadsheetml/2009/9/main" objectType="CheckBox" fmlaLink="$H$83" noThreeD="1"/>
</file>

<file path=xl/ctrlProps/ctrlProp5.xml><?xml version="1.0" encoding="utf-8"?>
<formControlPr xmlns="http://schemas.microsoft.com/office/spreadsheetml/2009/9/main" objectType="CheckBox" fmlaLink="$H$85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142875</xdr:colOff>
          <xdr:row>12</xdr:row>
          <xdr:rowOff>28575</xdr:rowOff>
        </xdr:from>
        <xdr:to>
          <xdr:col>2</xdr:col>
          <xdr:colOff>447675</xdr:colOff>
          <xdr:row>12</xdr:row>
          <xdr:rowOff>247650</xdr:rowOff>
        </xdr:to>
        <xdr:sp macro="" textlink="">
          <xdr:nvSpPr>
            <xdr:cNvPr id="2049" name="Assuranceok" descr="assurance responsabilité civile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142875</xdr:colOff>
          <xdr:row>13</xdr:row>
          <xdr:rowOff>38100</xdr:rowOff>
        </xdr:from>
        <xdr:to>
          <xdr:col>2</xdr:col>
          <xdr:colOff>447675</xdr:colOff>
          <xdr:row>13</xdr:row>
          <xdr:rowOff>247650</xdr:rowOff>
        </xdr:to>
        <xdr:sp macro="" textlink="">
          <xdr:nvSpPr>
            <xdr:cNvPr id="2050" name="Assuranceok" descr="règlement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133350</xdr:colOff>
          <xdr:row>14</xdr:row>
          <xdr:rowOff>38100</xdr:rowOff>
        </xdr:from>
        <xdr:to>
          <xdr:col>2</xdr:col>
          <xdr:colOff>438150</xdr:colOff>
          <xdr:row>14</xdr:row>
          <xdr:rowOff>257175</xdr:rowOff>
        </xdr:to>
        <xdr:sp macro="" textlink="">
          <xdr:nvSpPr>
            <xdr:cNvPr id="2051" name="Assuranceok" descr="droit image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95250</xdr:colOff>
      <xdr:row>0</xdr:row>
      <xdr:rowOff>38100</xdr:rowOff>
    </xdr:from>
    <xdr:to>
      <xdr:col>1</xdr:col>
      <xdr:colOff>276225</xdr:colOff>
      <xdr:row>4</xdr:row>
      <xdr:rowOff>152400</xdr:rowOff>
    </xdr:to>
    <xdr:pic>
      <xdr:nvPicPr>
        <xdr:cNvPr id="2445" name="Image 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1495425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1543050</xdr:colOff>
          <xdr:row>81</xdr:row>
          <xdr:rowOff>209550</xdr:rowOff>
        </xdr:from>
        <xdr:to>
          <xdr:col>2</xdr:col>
          <xdr:colOff>228600</xdr:colOff>
          <xdr:row>83</xdr:row>
          <xdr:rowOff>9525</xdr:rowOff>
        </xdr:to>
        <xdr:sp macro="" textlink="">
          <xdr:nvSpPr>
            <xdr:cNvPr id="2401" name="Assuranceok" descr="paiement complet reçu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1543050</xdr:colOff>
          <xdr:row>83</xdr:row>
          <xdr:rowOff>219075</xdr:rowOff>
        </xdr:from>
        <xdr:to>
          <xdr:col>2</xdr:col>
          <xdr:colOff>228600</xdr:colOff>
          <xdr:row>85</xdr:row>
          <xdr:rowOff>0</xdr:rowOff>
        </xdr:to>
        <xdr:sp macro="" textlink="">
          <xdr:nvSpPr>
            <xdr:cNvPr id="2403" name="Assuranceok" descr="certificat médical reçu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L200"/>
  <sheetViews>
    <sheetView showGridLines="0" tabSelected="1" zoomScale="85" zoomScaleNormal="85" workbookViewId="0">
      <selection activeCell="B23" sqref="B23:C23"/>
    </sheetView>
  </sheetViews>
  <sheetFormatPr baseColWidth="10" defaultColWidth="11.5703125" defaultRowHeight="12.75" x14ac:dyDescent="0.2"/>
  <cols>
    <col min="1" max="1" width="19.7109375" style="1" customWidth="1"/>
    <col min="2" max="2" width="24.28515625" style="1" customWidth="1"/>
    <col min="3" max="3" width="21.42578125" style="1" customWidth="1"/>
    <col min="4" max="4" width="21.5703125" style="1" customWidth="1"/>
    <col min="5" max="5" width="63.28515625" style="1" customWidth="1"/>
    <col min="6" max="6" width="17.7109375" style="50" customWidth="1"/>
    <col min="7" max="7" width="7.140625" style="50" customWidth="1"/>
    <col min="8" max="9" width="10.5703125" style="50" customWidth="1"/>
    <col min="10" max="10" width="11.5703125" style="50"/>
    <col min="11" max="18" width="11.5703125" style="14"/>
    <col min="19" max="19" width="144.7109375" style="53" customWidth="1"/>
    <col min="20" max="20" width="18.5703125" style="54" customWidth="1"/>
    <col min="21" max="21" width="19.5703125" style="14" customWidth="1"/>
    <col min="22" max="31" width="11.5703125" style="14"/>
    <col min="32" max="32" width="60" style="14" bestFit="1" customWidth="1"/>
    <col min="33" max="33" width="12.7109375" style="96" bestFit="1" customWidth="1"/>
    <col min="34" max="34" width="12.7109375" style="96" customWidth="1"/>
    <col min="35" max="35" width="11.5703125" style="14"/>
    <col min="36" max="42" width="21.28515625" style="14" customWidth="1"/>
    <col min="43" max="168" width="11.5703125" style="14"/>
    <col min="169" max="16384" width="11.5703125" style="2"/>
  </cols>
  <sheetData>
    <row r="1" spans="1:42" ht="20.25" customHeight="1" x14ac:dyDescent="0.2">
      <c r="A1" s="136"/>
      <c r="B1" s="122" t="s">
        <v>0</v>
      </c>
      <c r="C1" s="122"/>
      <c r="D1" s="122"/>
      <c r="E1" s="122"/>
      <c r="F1" s="124"/>
      <c r="G1" s="124"/>
      <c r="X1" s="55">
        <v>0</v>
      </c>
      <c r="AA1" s="14" t="s">
        <v>105</v>
      </c>
      <c r="AF1" s="56" t="s">
        <v>44</v>
      </c>
      <c r="AG1" s="57" t="s">
        <v>42</v>
      </c>
      <c r="AH1" s="57"/>
      <c r="AI1" s="58"/>
      <c r="AJ1" s="59" t="s">
        <v>43</v>
      </c>
      <c r="AK1" s="59" t="s">
        <v>48</v>
      </c>
      <c r="AL1" s="59" t="s">
        <v>49</v>
      </c>
      <c r="AM1" s="59" t="s">
        <v>50</v>
      </c>
      <c r="AN1" s="59" t="s">
        <v>51</v>
      </c>
      <c r="AO1" s="60" t="s">
        <v>52</v>
      </c>
      <c r="AP1" s="60" t="s">
        <v>53</v>
      </c>
    </row>
    <row r="2" spans="1:42" ht="20.25" customHeight="1" x14ac:dyDescent="0.2">
      <c r="A2" s="136"/>
      <c r="B2" s="122"/>
      <c r="C2" s="122"/>
      <c r="D2" s="122"/>
      <c r="E2" s="122"/>
      <c r="F2" s="124"/>
      <c r="G2" s="124"/>
      <c r="S2" s="56"/>
      <c r="T2" s="61"/>
      <c r="U2" s="62"/>
      <c r="X2" s="55">
        <v>0.01</v>
      </c>
      <c r="AA2" s="14" t="s">
        <v>27</v>
      </c>
      <c r="AF2" s="63" t="s">
        <v>135</v>
      </c>
      <c r="AG2" s="64">
        <v>385</v>
      </c>
      <c r="AH2" s="64"/>
      <c r="AJ2" s="65" t="s">
        <v>48</v>
      </c>
      <c r="AK2" s="66" t="s">
        <v>96</v>
      </c>
      <c r="AL2" s="66" t="s">
        <v>135</v>
      </c>
      <c r="AM2" s="66" t="s">
        <v>117</v>
      </c>
      <c r="AN2" s="66" t="s">
        <v>128</v>
      </c>
      <c r="AO2" s="66" t="s">
        <v>140</v>
      </c>
      <c r="AP2" s="66" t="s">
        <v>84</v>
      </c>
    </row>
    <row r="3" spans="1:42" ht="20.25" customHeight="1" x14ac:dyDescent="0.2">
      <c r="A3" s="136"/>
      <c r="B3" s="123" t="s">
        <v>107</v>
      </c>
      <c r="C3" s="123"/>
      <c r="D3" s="123"/>
      <c r="E3" s="123"/>
      <c r="F3" s="124"/>
      <c r="G3" s="124"/>
      <c r="S3" s="67"/>
      <c r="T3" s="68"/>
      <c r="U3" s="62"/>
      <c r="X3" s="55">
        <v>0.02</v>
      </c>
      <c r="AA3" s="14" t="s">
        <v>66</v>
      </c>
      <c r="AF3" s="63" t="s">
        <v>108</v>
      </c>
      <c r="AG3" s="64">
        <v>385</v>
      </c>
      <c r="AH3" s="64"/>
      <c r="AJ3" s="65" t="s">
        <v>49</v>
      </c>
      <c r="AK3" s="66" t="s">
        <v>97</v>
      </c>
      <c r="AL3" s="66" t="s">
        <v>108</v>
      </c>
      <c r="AM3" s="66" t="s">
        <v>141</v>
      </c>
      <c r="AN3" s="66" t="s">
        <v>138</v>
      </c>
      <c r="AO3" s="66" t="s">
        <v>134</v>
      </c>
      <c r="AP3" s="66" t="s">
        <v>54</v>
      </c>
    </row>
    <row r="4" spans="1:42" ht="20.25" customHeight="1" x14ac:dyDescent="0.2">
      <c r="A4" s="136"/>
      <c r="B4" s="123"/>
      <c r="C4" s="123"/>
      <c r="D4" s="123"/>
      <c r="E4" s="123"/>
      <c r="F4" s="124"/>
      <c r="G4" s="124"/>
      <c r="S4" s="67"/>
      <c r="T4" s="68"/>
      <c r="U4" s="118"/>
      <c r="X4" s="55">
        <v>0.03</v>
      </c>
      <c r="AA4" s="14" t="s">
        <v>24</v>
      </c>
      <c r="AF4" s="63" t="s">
        <v>109</v>
      </c>
      <c r="AG4" s="64">
        <v>385</v>
      </c>
      <c r="AH4" s="64"/>
      <c r="AJ4" s="65" t="s">
        <v>50</v>
      </c>
      <c r="AK4" s="66" t="s">
        <v>98</v>
      </c>
      <c r="AL4" s="66" t="s">
        <v>109</v>
      </c>
      <c r="AM4" s="66" t="s">
        <v>116</v>
      </c>
      <c r="AN4" s="66" t="s">
        <v>129</v>
      </c>
      <c r="AO4" s="66" t="s">
        <v>133</v>
      </c>
      <c r="AP4" s="66" t="s">
        <v>54</v>
      </c>
    </row>
    <row r="5" spans="1:42" ht="20.25" customHeight="1" x14ac:dyDescent="0.2">
      <c r="A5"/>
      <c r="B5" s="33"/>
      <c r="C5" s="33"/>
      <c r="D5" s="33"/>
      <c r="E5" s="33"/>
      <c r="S5" s="67"/>
      <c r="T5" s="68"/>
      <c r="U5" s="118"/>
      <c r="X5" s="55">
        <v>0.04</v>
      </c>
      <c r="AA5" s="14" t="s">
        <v>25</v>
      </c>
      <c r="AF5" s="63" t="s">
        <v>110</v>
      </c>
      <c r="AG5" s="64">
        <v>385</v>
      </c>
      <c r="AH5" s="64"/>
      <c r="AJ5" s="65" t="s">
        <v>51</v>
      </c>
      <c r="AK5" s="66" t="s">
        <v>54</v>
      </c>
      <c r="AL5" s="66" t="s">
        <v>110</v>
      </c>
      <c r="AM5" s="66" t="s">
        <v>118</v>
      </c>
      <c r="AN5" s="66" t="s">
        <v>130</v>
      </c>
      <c r="AO5" s="66" t="s">
        <v>139</v>
      </c>
      <c r="AP5" s="66" t="s">
        <v>54</v>
      </c>
    </row>
    <row r="6" spans="1:42" ht="21.75" customHeight="1" x14ac:dyDescent="0.2">
      <c r="A6" s="31" t="s">
        <v>2</v>
      </c>
      <c r="S6" s="67"/>
      <c r="T6" s="68"/>
      <c r="U6" s="118"/>
      <c r="X6" s="55">
        <v>0.05</v>
      </c>
      <c r="AA6" s="14" t="s">
        <v>26</v>
      </c>
      <c r="AF6" s="63" t="s">
        <v>111</v>
      </c>
      <c r="AG6" s="64">
        <v>445</v>
      </c>
      <c r="AH6" s="64"/>
      <c r="AJ6" s="65" t="s">
        <v>52</v>
      </c>
      <c r="AK6" s="66" t="s">
        <v>54</v>
      </c>
      <c r="AL6" s="66" t="s">
        <v>136</v>
      </c>
      <c r="AM6" s="66" t="s">
        <v>119</v>
      </c>
      <c r="AN6" s="66" t="s">
        <v>132</v>
      </c>
      <c r="AO6" s="66" t="s">
        <v>54</v>
      </c>
      <c r="AP6" s="66" t="s">
        <v>54</v>
      </c>
    </row>
    <row r="7" spans="1:42" ht="18" customHeight="1" x14ac:dyDescent="0.2">
      <c r="A7" s="3" t="s">
        <v>31</v>
      </c>
      <c r="U7" s="97"/>
      <c r="X7" s="55">
        <v>0.06</v>
      </c>
      <c r="AA7" s="14" t="s">
        <v>28</v>
      </c>
      <c r="AF7" s="63" t="s">
        <v>112</v>
      </c>
      <c r="AG7" s="64">
        <v>445</v>
      </c>
      <c r="AH7" s="64"/>
      <c r="AJ7" s="65" t="s">
        <v>53</v>
      </c>
      <c r="AK7" s="66" t="s">
        <v>54</v>
      </c>
      <c r="AL7" s="66" t="s">
        <v>111</v>
      </c>
      <c r="AM7" s="66" t="s">
        <v>120</v>
      </c>
      <c r="AN7" s="66" t="s">
        <v>131</v>
      </c>
      <c r="AO7" s="66" t="s">
        <v>54</v>
      </c>
      <c r="AP7" s="66" t="s">
        <v>54</v>
      </c>
    </row>
    <row r="8" spans="1:42" ht="18" customHeight="1" x14ac:dyDescent="0.2">
      <c r="A8" s="30" t="s">
        <v>3</v>
      </c>
      <c r="D8" s="2"/>
      <c r="U8" s="69"/>
      <c r="X8" s="55">
        <v>7.0000000000000007E-2</v>
      </c>
      <c r="AA8" s="14" t="s">
        <v>102</v>
      </c>
      <c r="AF8" s="63" t="s">
        <v>113</v>
      </c>
      <c r="AG8" s="64">
        <v>445</v>
      </c>
      <c r="AH8" s="64"/>
      <c r="AJ8" s="65"/>
      <c r="AK8" s="66" t="s">
        <v>54</v>
      </c>
      <c r="AL8" s="66" t="s">
        <v>113</v>
      </c>
      <c r="AM8" s="66" t="s">
        <v>121</v>
      </c>
      <c r="AN8" s="66" t="s">
        <v>101</v>
      </c>
      <c r="AO8" s="66" t="s">
        <v>54</v>
      </c>
      <c r="AP8" s="66" t="s">
        <v>54</v>
      </c>
    </row>
    <row r="9" spans="1:42" ht="18" customHeight="1" x14ac:dyDescent="0.2">
      <c r="A9" s="32" t="s">
        <v>30</v>
      </c>
      <c r="D9" s="2"/>
      <c r="U9" s="69"/>
      <c r="X9" s="55">
        <v>0.08</v>
      </c>
      <c r="AA9" s="14" t="s">
        <v>39</v>
      </c>
      <c r="AF9" s="63" t="s">
        <v>136</v>
      </c>
      <c r="AG9" s="64">
        <v>445</v>
      </c>
      <c r="AH9" s="64"/>
      <c r="AJ9" s="65"/>
      <c r="AK9" s="66" t="s">
        <v>54</v>
      </c>
      <c r="AL9" s="66" t="s">
        <v>112</v>
      </c>
      <c r="AM9" s="66" t="s">
        <v>122</v>
      </c>
      <c r="AN9" s="66" t="s">
        <v>100</v>
      </c>
      <c r="AO9" s="66" t="s">
        <v>54</v>
      </c>
      <c r="AP9" s="66" t="s">
        <v>54</v>
      </c>
    </row>
    <row r="10" spans="1:42" ht="18" customHeight="1" x14ac:dyDescent="0.2">
      <c r="A10" s="21" t="s">
        <v>99</v>
      </c>
      <c r="D10" s="4"/>
      <c r="U10" s="69"/>
      <c r="X10" s="55">
        <v>0.09</v>
      </c>
      <c r="AA10" s="14" t="s">
        <v>38</v>
      </c>
      <c r="AF10" s="63" t="s">
        <v>137</v>
      </c>
      <c r="AG10" s="64">
        <v>445</v>
      </c>
      <c r="AH10" s="64"/>
      <c r="AJ10" s="65"/>
      <c r="AK10" s="66" t="s">
        <v>54</v>
      </c>
      <c r="AL10" s="66" t="s">
        <v>114</v>
      </c>
      <c r="AM10" s="66" t="s">
        <v>123</v>
      </c>
      <c r="AN10" s="66" t="s">
        <v>54</v>
      </c>
      <c r="AO10" s="66" t="s">
        <v>54</v>
      </c>
      <c r="AP10" s="66" t="s">
        <v>54</v>
      </c>
    </row>
    <row r="11" spans="1:42" ht="18" customHeight="1" x14ac:dyDescent="0.2">
      <c r="A11" s="21" t="s">
        <v>32</v>
      </c>
      <c r="U11" s="69"/>
      <c r="X11" s="55">
        <v>0.1</v>
      </c>
      <c r="AA11" s="14" t="s">
        <v>40</v>
      </c>
      <c r="AF11" s="63" t="s">
        <v>114</v>
      </c>
      <c r="AG11" s="64">
        <v>445</v>
      </c>
      <c r="AH11" s="64"/>
      <c r="AJ11" s="65"/>
      <c r="AK11" s="66" t="s">
        <v>54</v>
      </c>
      <c r="AL11" s="66" t="s">
        <v>137</v>
      </c>
      <c r="AM11" s="66" t="s">
        <v>124</v>
      </c>
      <c r="AN11" s="66" t="s">
        <v>54</v>
      </c>
      <c r="AO11" s="66" t="s">
        <v>54</v>
      </c>
      <c r="AP11" s="66" t="s">
        <v>54</v>
      </c>
    </row>
    <row r="12" spans="1:42" ht="18" customHeight="1" x14ac:dyDescent="0.2">
      <c r="A12" s="3" t="s">
        <v>21</v>
      </c>
      <c r="U12" s="69"/>
      <c r="X12" s="55">
        <v>0.11</v>
      </c>
      <c r="AA12" s="14" t="s">
        <v>41</v>
      </c>
      <c r="AF12" s="63" t="s">
        <v>115</v>
      </c>
      <c r="AG12" s="64">
        <v>445</v>
      </c>
      <c r="AH12" s="64"/>
      <c r="AJ12" s="65"/>
      <c r="AK12" s="66" t="s">
        <v>54</v>
      </c>
      <c r="AL12" s="66" t="s">
        <v>115</v>
      </c>
      <c r="AM12" s="66" t="s">
        <v>125</v>
      </c>
      <c r="AN12" s="66" t="s">
        <v>54</v>
      </c>
      <c r="AO12" s="66" t="s">
        <v>54</v>
      </c>
      <c r="AP12" s="66" t="s">
        <v>54</v>
      </c>
    </row>
    <row r="13" spans="1:42" ht="23.25" customHeight="1" x14ac:dyDescent="0.2">
      <c r="A13" s="21" t="s">
        <v>58</v>
      </c>
      <c r="C13" s="125" t="s">
        <v>35</v>
      </c>
      <c r="D13" s="125"/>
      <c r="E13" s="125"/>
      <c r="F13" s="125"/>
      <c r="G13" s="125"/>
      <c r="H13" s="70"/>
      <c r="I13" s="70"/>
      <c r="L13" s="71" t="b">
        <v>1</v>
      </c>
      <c r="U13" s="69"/>
      <c r="V13" s="72" t="s">
        <v>1</v>
      </c>
      <c r="X13" s="55">
        <v>0.12</v>
      </c>
      <c r="AF13" s="63" t="s">
        <v>141</v>
      </c>
      <c r="AG13" s="64">
        <v>445</v>
      </c>
      <c r="AH13" s="64"/>
      <c r="AJ13" s="65"/>
      <c r="AK13" s="66" t="s">
        <v>54</v>
      </c>
      <c r="AL13" s="66" t="s">
        <v>54</v>
      </c>
      <c r="AM13" s="66" t="s">
        <v>126</v>
      </c>
      <c r="AN13" s="66" t="s">
        <v>54</v>
      </c>
      <c r="AO13" s="66" t="s">
        <v>54</v>
      </c>
      <c r="AP13" s="66" t="s">
        <v>54</v>
      </c>
    </row>
    <row r="14" spans="1:42" ht="23.25" customHeight="1" x14ac:dyDescent="0.2">
      <c r="A14" s="21" t="s">
        <v>59</v>
      </c>
      <c r="C14" s="125" t="s">
        <v>34</v>
      </c>
      <c r="D14" s="125"/>
      <c r="E14" s="125"/>
      <c r="F14" s="125"/>
      <c r="G14" s="125"/>
      <c r="H14" s="70"/>
      <c r="I14" s="70"/>
      <c r="L14" s="73" t="b">
        <v>1</v>
      </c>
      <c r="U14" s="69"/>
      <c r="X14" s="55">
        <v>0.13</v>
      </c>
      <c r="AF14" s="63" t="s">
        <v>116</v>
      </c>
      <c r="AG14" s="64">
        <v>445</v>
      </c>
      <c r="AH14" s="64"/>
      <c r="AJ14" s="65"/>
      <c r="AK14" s="66" t="s">
        <v>54</v>
      </c>
      <c r="AL14" s="66" t="s">
        <v>54</v>
      </c>
      <c r="AM14" s="66" t="s">
        <v>93</v>
      </c>
      <c r="AN14" s="66" t="s">
        <v>54</v>
      </c>
      <c r="AO14" s="66" t="s">
        <v>54</v>
      </c>
      <c r="AP14" s="66" t="s">
        <v>54</v>
      </c>
    </row>
    <row r="15" spans="1:42" ht="23.25" customHeight="1" x14ac:dyDescent="0.2">
      <c r="A15" s="21" t="s">
        <v>57</v>
      </c>
      <c r="B15" s="13"/>
      <c r="C15" s="125" t="s">
        <v>37</v>
      </c>
      <c r="D15" s="125"/>
      <c r="E15" s="125"/>
      <c r="F15" s="125"/>
      <c r="G15" s="125"/>
      <c r="H15" s="70"/>
      <c r="I15" s="70"/>
      <c r="L15" s="73" t="b">
        <v>1</v>
      </c>
      <c r="U15" s="69"/>
      <c r="X15" s="55">
        <v>0.14000000000000001</v>
      </c>
      <c r="AF15" s="63" t="s">
        <v>117</v>
      </c>
      <c r="AG15" s="64">
        <v>445</v>
      </c>
      <c r="AH15" s="64"/>
      <c r="AJ15" s="65"/>
      <c r="AK15" s="66" t="s">
        <v>54</v>
      </c>
      <c r="AL15" s="66" t="s">
        <v>54</v>
      </c>
      <c r="AM15" s="66" t="s">
        <v>127</v>
      </c>
      <c r="AN15" s="66" t="s">
        <v>54</v>
      </c>
      <c r="AO15" s="66" t="s">
        <v>54</v>
      </c>
      <c r="AP15" s="66" t="s">
        <v>54</v>
      </c>
    </row>
    <row r="16" spans="1:42" ht="15" customHeight="1" x14ac:dyDescent="0.2">
      <c r="A16" s="21"/>
      <c r="C16" s="142" t="s">
        <v>36</v>
      </c>
      <c r="D16" s="142"/>
      <c r="E16" s="142"/>
      <c r="F16" s="142"/>
      <c r="G16" s="142"/>
      <c r="H16" s="74"/>
      <c r="I16" s="74"/>
      <c r="L16" s="75"/>
      <c r="X16" s="55">
        <v>0.15</v>
      </c>
      <c r="AF16" s="53" t="s">
        <v>118</v>
      </c>
      <c r="AG16" s="76">
        <v>445</v>
      </c>
      <c r="AH16" s="76"/>
      <c r="AJ16" s="65"/>
      <c r="AK16" s="66" t="s">
        <v>54</v>
      </c>
      <c r="AL16" s="66" t="s">
        <v>54</v>
      </c>
      <c r="AM16" s="66" t="s">
        <v>95</v>
      </c>
      <c r="AN16" s="66" t="s">
        <v>54</v>
      </c>
      <c r="AO16" s="66" t="s">
        <v>54</v>
      </c>
      <c r="AP16" s="66" t="s">
        <v>54</v>
      </c>
    </row>
    <row r="17" spans="1:42" ht="18" customHeight="1" x14ac:dyDescent="0.2">
      <c r="A17" s="3" t="s">
        <v>4</v>
      </c>
      <c r="X17" s="55">
        <v>0.16</v>
      </c>
      <c r="AF17" s="77" t="s">
        <v>119</v>
      </c>
      <c r="AG17" s="76">
        <v>445</v>
      </c>
      <c r="AH17" s="76"/>
      <c r="AJ17" s="65"/>
      <c r="AK17" s="66" t="s">
        <v>54</v>
      </c>
      <c r="AL17" s="66" t="s">
        <v>54</v>
      </c>
      <c r="AM17" s="66" t="s">
        <v>54</v>
      </c>
      <c r="AN17" s="66" t="s">
        <v>54</v>
      </c>
      <c r="AO17" s="66" t="s">
        <v>54</v>
      </c>
      <c r="AP17" s="66" t="s">
        <v>54</v>
      </c>
    </row>
    <row r="18" spans="1:42" ht="18" customHeight="1" x14ac:dyDescent="0.2">
      <c r="A18" s="21" t="s">
        <v>104</v>
      </c>
      <c r="X18" s="55">
        <v>0.17</v>
      </c>
      <c r="AF18" s="14" t="s">
        <v>120</v>
      </c>
      <c r="AG18" s="76">
        <v>445</v>
      </c>
      <c r="AH18" s="76"/>
      <c r="AJ18" s="65"/>
      <c r="AK18" s="66" t="s">
        <v>54</v>
      </c>
      <c r="AL18" s="66" t="s">
        <v>54</v>
      </c>
      <c r="AM18" s="66" t="s">
        <v>54</v>
      </c>
      <c r="AN18" s="66" t="s">
        <v>54</v>
      </c>
      <c r="AO18" s="66" t="s">
        <v>54</v>
      </c>
      <c r="AP18" s="66" t="s">
        <v>54</v>
      </c>
    </row>
    <row r="19" spans="1:42" ht="18" customHeight="1" x14ac:dyDescent="0.2">
      <c r="A19" s="21" t="s">
        <v>62</v>
      </c>
      <c r="X19" s="55">
        <v>0.18</v>
      </c>
      <c r="AF19" s="14" t="s">
        <v>121</v>
      </c>
      <c r="AG19" s="76">
        <v>445</v>
      </c>
      <c r="AH19" s="76"/>
      <c r="AJ19" s="65"/>
      <c r="AK19" s="66" t="s">
        <v>54</v>
      </c>
      <c r="AL19" s="66" t="s">
        <v>54</v>
      </c>
      <c r="AM19" s="66" t="s">
        <v>54</v>
      </c>
      <c r="AN19" s="66" t="s">
        <v>54</v>
      </c>
      <c r="AO19" s="66" t="s">
        <v>54</v>
      </c>
      <c r="AP19" s="66" t="s">
        <v>54</v>
      </c>
    </row>
    <row r="20" spans="1:42" ht="18" customHeight="1" x14ac:dyDescent="0.2">
      <c r="A20" s="21" t="s">
        <v>90</v>
      </c>
      <c r="B20" s="5"/>
      <c r="X20" s="55">
        <v>0.19</v>
      </c>
      <c r="AF20" s="14" t="s">
        <v>122</v>
      </c>
      <c r="AG20" s="76">
        <v>445</v>
      </c>
      <c r="AH20" s="76"/>
      <c r="AJ20" s="65"/>
      <c r="AK20" s="66" t="s">
        <v>54</v>
      </c>
      <c r="AL20" s="66" t="s">
        <v>54</v>
      </c>
      <c r="AM20" s="66" t="s">
        <v>54</v>
      </c>
      <c r="AN20" s="66" t="s">
        <v>54</v>
      </c>
      <c r="AO20" s="66" t="s">
        <v>54</v>
      </c>
      <c r="AP20" s="66" t="s">
        <v>54</v>
      </c>
    </row>
    <row r="21" spans="1:42" ht="21.75" customHeight="1" x14ac:dyDescent="0.2">
      <c r="A21" s="31" t="s">
        <v>56</v>
      </c>
      <c r="X21" s="55">
        <v>0.2</v>
      </c>
      <c r="AF21" s="14" t="s">
        <v>123</v>
      </c>
      <c r="AG21" s="76">
        <v>525</v>
      </c>
      <c r="AH21" s="76"/>
      <c r="AJ21" s="65"/>
      <c r="AK21" s="66" t="s">
        <v>54</v>
      </c>
      <c r="AL21" s="66" t="s">
        <v>54</v>
      </c>
      <c r="AM21" s="66" t="s">
        <v>54</v>
      </c>
      <c r="AN21" s="66" t="s">
        <v>54</v>
      </c>
      <c r="AO21" s="66" t="s">
        <v>54</v>
      </c>
      <c r="AP21" s="66" t="s">
        <v>54</v>
      </c>
    </row>
    <row r="22" spans="1:42" ht="19.5" customHeight="1" x14ac:dyDescent="0.2">
      <c r="A22" s="3" t="s">
        <v>5</v>
      </c>
      <c r="X22" s="55">
        <v>0.21</v>
      </c>
      <c r="AF22" s="14" t="s">
        <v>124</v>
      </c>
      <c r="AG22" s="76">
        <v>525</v>
      </c>
      <c r="AH22" s="76"/>
      <c r="AK22" s="78" t="s">
        <v>54</v>
      </c>
      <c r="AL22" s="53" t="s">
        <v>54</v>
      </c>
      <c r="AM22" s="53" t="s">
        <v>54</v>
      </c>
      <c r="AN22" s="53" t="s">
        <v>54</v>
      </c>
      <c r="AO22" s="14" t="s">
        <v>54</v>
      </c>
      <c r="AP22" s="14" t="s">
        <v>54</v>
      </c>
    </row>
    <row r="23" spans="1:42" ht="19.5" customHeight="1" x14ac:dyDescent="0.2">
      <c r="A23" s="6" t="s">
        <v>6</v>
      </c>
      <c r="B23" s="119"/>
      <c r="C23" s="120"/>
      <c r="D23" s="6" t="s">
        <v>7</v>
      </c>
      <c r="E23" s="26"/>
      <c r="F23" s="99"/>
      <c r="X23" s="55">
        <v>0.22</v>
      </c>
      <c r="AF23" s="14" t="s">
        <v>125</v>
      </c>
      <c r="AG23" s="76">
        <v>525</v>
      </c>
      <c r="AH23" s="76"/>
      <c r="AK23" s="78"/>
      <c r="AL23" s="53"/>
      <c r="AM23" s="53"/>
      <c r="AN23" s="53"/>
    </row>
    <row r="24" spans="1:42" ht="19.5" customHeight="1" x14ac:dyDescent="0.2">
      <c r="A24" s="3" t="s">
        <v>8</v>
      </c>
      <c r="D24" s="7"/>
      <c r="X24" s="55">
        <v>0.23</v>
      </c>
      <c r="AF24" s="14" t="s">
        <v>126</v>
      </c>
      <c r="AG24" s="76">
        <v>525</v>
      </c>
      <c r="AH24" s="76"/>
      <c r="AK24" s="78"/>
      <c r="AL24" s="53"/>
      <c r="AM24" s="53"/>
      <c r="AN24" s="53"/>
    </row>
    <row r="25" spans="1:42" ht="19.5" customHeight="1" x14ac:dyDescent="0.2">
      <c r="A25" s="6" t="s">
        <v>9</v>
      </c>
      <c r="B25" s="115"/>
      <c r="C25" s="116"/>
      <c r="D25" s="116"/>
      <c r="E25" s="117"/>
      <c r="F25" s="100"/>
      <c r="L25" s="79"/>
      <c r="X25" s="55">
        <v>0.24</v>
      </c>
      <c r="AF25" s="14" t="s">
        <v>95</v>
      </c>
      <c r="AG25" s="76">
        <v>525</v>
      </c>
      <c r="AH25" s="76"/>
      <c r="AK25" s="78"/>
      <c r="AL25" s="53"/>
      <c r="AM25" s="53"/>
      <c r="AN25" s="53"/>
    </row>
    <row r="26" spans="1:42" ht="7.5" customHeight="1" x14ac:dyDescent="0.2">
      <c r="A26" s="6"/>
      <c r="B26" s="8"/>
      <c r="C26" s="8"/>
      <c r="D26" s="8"/>
      <c r="E26" s="8"/>
      <c r="F26" s="101"/>
      <c r="L26" s="79"/>
      <c r="X26" s="55">
        <v>0.25</v>
      </c>
      <c r="AF26" s="14" t="s">
        <v>127</v>
      </c>
      <c r="AG26" s="76">
        <v>525</v>
      </c>
      <c r="AH26" s="76"/>
      <c r="AK26" s="78"/>
      <c r="AL26" s="53"/>
      <c r="AM26" s="53"/>
      <c r="AN26" s="53"/>
    </row>
    <row r="27" spans="1:42" ht="19.5" customHeight="1" x14ac:dyDescent="0.2">
      <c r="A27" s="6" t="s">
        <v>10</v>
      </c>
      <c r="B27" s="121"/>
      <c r="C27" s="121"/>
      <c r="D27" s="6" t="s">
        <v>11</v>
      </c>
      <c r="E27" s="27"/>
      <c r="F27" s="100"/>
      <c r="X27" s="55">
        <v>0.26</v>
      </c>
      <c r="AF27" s="14" t="s">
        <v>93</v>
      </c>
      <c r="AG27" s="76">
        <v>525</v>
      </c>
      <c r="AH27" s="76"/>
      <c r="AK27" s="78"/>
      <c r="AL27" s="53"/>
      <c r="AM27" s="53"/>
      <c r="AN27" s="53"/>
    </row>
    <row r="28" spans="1:42" ht="7.5" customHeight="1" x14ac:dyDescent="0.2">
      <c r="A28" s="6"/>
      <c r="B28" s="8"/>
      <c r="C28" s="8"/>
      <c r="D28" s="8"/>
      <c r="E28" s="8"/>
      <c r="F28" s="101"/>
      <c r="L28" s="79"/>
      <c r="X28" s="55">
        <v>0.27</v>
      </c>
      <c r="AF28" s="14" t="s">
        <v>128</v>
      </c>
      <c r="AG28" s="76">
        <v>445</v>
      </c>
      <c r="AH28" s="76"/>
      <c r="AK28" s="78"/>
      <c r="AL28" s="53"/>
      <c r="AM28" s="53"/>
      <c r="AN28" s="53"/>
    </row>
    <row r="29" spans="1:42" ht="19.5" customHeight="1" x14ac:dyDescent="0.2">
      <c r="A29" s="9" t="s">
        <v>12</v>
      </c>
      <c r="B29" s="143"/>
      <c r="C29" s="143"/>
      <c r="D29" s="9" t="s">
        <v>13</v>
      </c>
      <c r="E29" s="28"/>
      <c r="F29" s="102"/>
      <c r="X29" s="55">
        <v>0.28000000000000003</v>
      </c>
      <c r="AF29" s="14" t="s">
        <v>138</v>
      </c>
      <c r="AG29" s="76">
        <v>470</v>
      </c>
      <c r="AH29" s="76"/>
    </row>
    <row r="30" spans="1:42" ht="7.5" customHeight="1" x14ac:dyDescent="0.2">
      <c r="A30" s="6"/>
      <c r="B30" s="8"/>
      <c r="C30" s="8"/>
      <c r="D30" s="8"/>
      <c r="E30" s="8"/>
      <c r="F30" s="101"/>
      <c r="L30" s="79"/>
      <c r="X30" s="55">
        <v>0.28999999999999998</v>
      </c>
      <c r="AF30" s="14" t="s">
        <v>129</v>
      </c>
      <c r="AG30" s="76">
        <v>470</v>
      </c>
      <c r="AH30" s="76"/>
    </row>
    <row r="31" spans="1:42" ht="19.5" customHeight="1" x14ac:dyDescent="0.2">
      <c r="A31" s="9" t="s">
        <v>14</v>
      </c>
      <c r="B31" s="144"/>
      <c r="C31" s="121"/>
      <c r="H31" s="80"/>
      <c r="L31" s="79"/>
      <c r="M31" s="79"/>
      <c r="X31" s="55">
        <v>0.3</v>
      </c>
      <c r="AF31" s="14" t="s">
        <v>130</v>
      </c>
      <c r="AG31" s="76">
        <v>525</v>
      </c>
      <c r="AH31" s="76"/>
    </row>
    <row r="32" spans="1:42" ht="21.75" customHeight="1" x14ac:dyDescent="0.2">
      <c r="A32" s="31" t="s">
        <v>61</v>
      </c>
      <c r="X32" s="55">
        <v>0.31</v>
      </c>
      <c r="AF32" s="14" t="s">
        <v>131</v>
      </c>
      <c r="AG32" s="76">
        <v>525</v>
      </c>
      <c r="AH32" s="76"/>
    </row>
    <row r="33" spans="1:34" ht="35.25" customHeight="1" x14ac:dyDescent="0.2">
      <c r="A33" s="10" t="s">
        <v>15</v>
      </c>
      <c r="B33" s="10" t="s">
        <v>16</v>
      </c>
      <c r="C33" s="10" t="s">
        <v>17</v>
      </c>
      <c r="D33" s="22" t="s">
        <v>67</v>
      </c>
      <c r="E33" s="11" t="s">
        <v>60</v>
      </c>
      <c r="F33" s="10" t="s">
        <v>22</v>
      </c>
      <c r="H33" s="81" t="s">
        <v>69</v>
      </c>
      <c r="I33" s="82" t="s">
        <v>76</v>
      </c>
      <c r="J33" s="82" t="s">
        <v>82</v>
      </c>
      <c r="K33" s="82" t="s">
        <v>83</v>
      </c>
      <c r="X33" s="55">
        <v>0.32</v>
      </c>
      <c r="AF33" s="14" t="s">
        <v>132</v>
      </c>
      <c r="AG33" s="76">
        <v>525</v>
      </c>
      <c r="AH33" s="76"/>
    </row>
    <row r="34" spans="1:34" ht="21.75" customHeight="1" x14ac:dyDescent="0.25">
      <c r="A34" s="23"/>
      <c r="B34" s="23"/>
      <c r="C34" s="24"/>
      <c r="D34" s="35"/>
      <c r="E34" s="25"/>
      <c r="F34" s="105">
        <f t="shared" ref="F34:F50" si="0">IF(LEN(E34)=0,0,VLOOKUP(E34,$AF$2:$AG$73,2,0))</f>
        <v>0</v>
      </c>
      <c r="H34" s="83">
        <f>0.2*IF(J34&gt;0,K34*F34*(1-$F$55)*(1-$F$57),K34*F34*(1-$F$55))/1.2</f>
        <v>0</v>
      </c>
      <c r="I34" s="84">
        <f>IF(ISERROR(SEARCH("bébé",E34,1)),0,1)</f>
        <v>0</v>
      </c>
      <c r="J34" s="50">
        <f>IF(F34&gt;320,1,0)</f>
        <v>0</v>
      </c>
      <c r="K34" s="50">
        <f>IF(ISERROR(SEARCH("Yoga",E34,1)),0,1)+IF(ISERROR(SEARCH("Massage",E34,1)),0,1)</f>
        <v>0</v>
      </c>
      <c r="L34" s="85"/>
      <c r="M34" s="86"/>
      <c r="N34" s="86"/>
      <c r="X34" s="55">
        <v>0.33</v>
      </c>
      <c r="AF34" s="14" t="s">
        <v>100</v>
      </c>
      <c r="AG34" s="76">
        <v>525</v>
      </c>
      <c r="AH34" s="76"/>
    </row>
    <row r="35" spans="1:34" ht="21.75" customHeight="1" x14ac:dyDescent="0.25">
      <c r="A35" s="23"/>
      <c r="B35" s="23"/>
      <c r="C35" s="24"/>
      <c r="D35" s="35"/>
      <c r="E35" s="25"/>
      <c r="F35" s="105">
        <f t="shared" si="0"/>
        <v>0</v>
      </c>
      <c r="H35" s="83">
        <f t="shared" ref="H35:H50" si="1">0.2*IF(J35&gt;0,K35*F35*(1-$F$55)*(1-$F$57),K35*F35*(1-$F$55))/1.2</f>
        <v>0</v>
      </c>
      <c r="I35" s="84">
        <f t="shared" ref="I35:I50" si="2">IF(ISERROR(SEARCH("bébé",E35,1)),0,1)</f>
        <v>0</v>
      </c>
      <c r="J35" s="50">
        <f t="shared" ref="J35:J50" si="3">IF(F35&gt;320,1,0)</f>
        <v>0</v>
      </c>
      <c r="K35" s="50">
        <f t="shared" ref="K35:K50" si="4">IF(ISERROR(SEARCH("Yoga",E35,1)),0,1)+IF(ISERROR(SEARCH("Massage",E35,1)),0,1)</f>
        <v>0</v>
      </c>
      <c r="L35" s="85"/>
      <c r="M35" s="86"/>
      <c r="X35" s="55">
        <v>0.34</v>
      </c>
      <c r="AF35" s="14" t="s">
        <v>101</v>
      </c>
      <c r="AG35" s="76">
        <v>525</v>
      </c>
      <c r="AH35" s="76"/>
    </row>
    <row r="36" spans="1:34" ht="21.75" customHeight="1" x14ac:dyDescent="0.25">
      <c r="A36" s="23"/>
      <c r="B36" s="52"/>
      <c r="C36" s="24"/>
      <c r="D36" s="35"/>
      <c r="E36" s="25"/>
      <c r="F36" s="105">
        <f t="shared" si="0"/>
        <v>0</v>
      </c>
      <c r="H36" s="83">
        <f t="shared" si="1"/>
        <v>0</v>
      </c>
      <c r="I36" s="84">
        <f t="shared" si="2"/>
        <v>0</v>
      </c>
      <c r="J36" s="50">
        <f t="shared" si="3"/>
        <v>0</v>
      </c>
      <c r="K36" s="50">
        <f t="shared" si="4"/>
        <v>0</v>
      </c>
      <c r="L36" s="85"/>
      <c r="M36" s="86"/>
      <c r="S36" s="77"/>
      <c r="X36" s="55">
        <v>0.35</v>
      </c>
      <c r="AF36" s="14" t="s">
        <v>54</v>
      </c>
      <c r="AG36" s="76" t="s">
        <v>54</v>
      </c>
      <c r="AH36" s="76"/>
    </row>
    <row r="37" spans="1:34" ht="21.75" customHeight="1" x14ac:dyDescent="0.25">
      <c r="A37" s="23"/>
      <c r="B37" s="23"/>
      <c r="C37" s="24"/>
      <c r="D37" s="35"/>
      <c r="E37" s="25"/>
      <c r="F37" s="105">
        <f t="shared" si="0"/>
        <v>0</v>
      </c>
      <c r="H37" s="83">
        <f>0.2*IF(J37&gt;0,K37*F37*(1-$F$55)*(1-$F$57),K37*F37*(1-$F$55))/1.2</f>
        <v>0</v>
      </c>
      <c r="I37" s="84">
        <f t="shared" si="2"/>
        <v>0</v>
      </c>
      <c r="J37" s="50">
        <f t="shared" si="3"/>
        <v>0</v>
      </c>
      <c r="K37" s="50">
        <f t="shared" si="4"/>
        <v>0</v>
      </c>
      <c r="L37" s="85"/>
      <c r="M37" s="86"/>
      <c r="S37" s="77"/>
      <c r="X37" s="55">
        <v>0.36</v>
      </c>
      <c r="AF37" s="14" t="s">
        <v>96</v>
      </c>
      <c r="AG37" s="76">
        <v>385</v>
      </c>
      <c r="AH37" s="76"/>
    </row>
    <row r="38" spans="1:34" ht="21.75" customHeight="1" x14ac:dyDescent="0.25">
      <c r="A38" s="23"/>
      <c r="B38" s="23"/>
      <c r="C38" s="24"/>
      <c r="D38" s="35"/>
      <c r="E38" s="25"/>
      <c r="F38" s="105">
        <f t="shared" si="0"/>
        <v>0</v>
      </c>
      <c r="H38" s="83">
        <f t="shared" si="1"/>
        <v>0</v>
      </c>
      <c r="I38" s="84">
        <f t="shared" si="2"/>
        <v>0</v>
      </c>
      <c r="J38" s="50">
        <f t="shared" si="3"/>
        <v>0</v>
      </c>
      <c r="K38" s="50">
        <f t="shared" si="4"/>
        <v>0</v>
      </c>
      <c r="L38" s="85"/>
      <c r="M38" s="86"/>
      <c r="S38" s="77"/>
      <c r="X38" s="55">
        <v>0.37</v>
      </c>
      <c r="AF38" s="14" t="s">
        <v>97</v>
      </c>
      <c r="AG38" s="76">
        <v>385</v>
      </c>
      <c r="AH38" s="76"/>
    </row>
    <row r="39" spans="1:34" ht="21.75" customHeight="1" x14ac:dyDescent="0.25">
      <c r="A39" s="23"/>
      <c r="B39" s="23"/>
      <c r="C39" s="24"/>
      <c r="D39" s="35"/>
      <c r="E39" s="25"/>
      <c r="F39" s="105">
        <f t="shared" si="0"/>
        <v>0</v>
      </c>
      <c r="H39" s="83">
        <f t="shared" si="1"/>
        <v>0</v>
      </c>
      <c r="I39" s="84">
        <f t="shared" si="2"/>
        <v>0</v>
      </c>
      <c r="J39" s="50">
        <f t="shared" si="3"/>
        <v>0</v>
      </c>
      <c r="K39" s="50">
        <f t="shared" si="4"/>
        <v>0</v>
      </c>
      <c r="L39" s="85"/>
      <c r="M39" s="86"/>
      <c r="S39" s="77"/>
      <c r="X39" s="55">
        <v>0.38</v>
      </c>
      <c r="AF39" s="14" t="s">
        <v>98</v>
      </c>
      <c r="AG39" s="76">
        <v>385</v>
      </c>
      <c r="AH39" s="76"/>
    </row>
    <row r="40" spans="1:34" ht="21.75" customHeight="1" x14ac:dyDescent="0.25">
      <c r="A40" s="23"/>
      <c r="B40" s="23"/>
      <c r="C40" s="24"/>
      <c r="D40" s="35"/>
      <c r="E40" s="25"/>
      <c r="F40" s="105">
        <f t="shared" si="0"/>
        <v>0</v>
      </c>
      <c r="H40" s="83">
        <f t="shared" si="1"/>
        <v>0</v>
      </c>
      <c r="I40" s="84">
        <f t="shared" si="2"/>
        <v>0</v>
      </c>
      <c r="J40" s="50">
        <f t="shared" si="3"/>
        <v>0</v>
      </c>
      <c r="K40" s="50">
        <f t="shared" si="4"/>
        <v>0</v>
      </c>
      <c r="L40" s="85"/>
      <c r="M40" s="86"/>
      <c r="N40" s="87"/>
      <c r="S40" s="77"/>
      <c r="X40" s="55">
        <v>0.39</v>
      </c>
      <c r="AF40" s="14" t="s">
        <v>54</v>
      </c>
      <c r="AG40" s="76" t="s">
        <v>54</v>
      </c>
      <c r="AH40" s="76"/>
    </row>
    <row r="41" spans="1:34" ht="21.75" customHeight="1" x14ac:dyDescent="0.25">
      <c r="A41" s="23"/>
      <c r="B41" s="23"/>
      <c r="C41" s="24"/>
      <c r="D41" s="35"/>
      <c r="E41" s="25"/>
      <c r="F41" s="105">
        <f t="shared" si="0"/>
        <v>0</v>
      </c>
      <c r="H41" s="83">
        <f t="shared" si="1"/>
        <v>0</v>
      </c>
      <c r="I41" s="84">
        <f t="shared" si="2"/>
        <v>0</v>
      </c>
      <c r="J41" s="50">
        <f t="shared" si="3"/>
        <v>0</v>
      </c>
      <c r="K41" s="50">
        <f t="shared" si="4"/>
        <v>0</v>
      </c>
      <c r="L41" s="85"/>
      <c r="M41" s="86"/>
      <c r="N41" s="87"/>
      <c r="S41" s="77"/>
      <c r="X41" s="55">
        <v>0.4</v>
      </c>
      <c r="AF41" s="14" t="s">
        <v>133</v>
      </c>
      <c r="AG41" s="76">
        <v>90</v>
      </c>
      <c r="AH41" s="76"/>
    </row>
    <row r="42" spans="1:34" ht="21.75" hidden="1" customHeight="1" x14ac:dyDescent="0.25">
      <c r="A42" s="23"/>
      <c r="B42" s="23"/>
      <c r="C42" s="24"/>
      <c r="D42" s="35"/>
      <c r="E42" s="25"/>
      <c r="F42" s="105">
        <f t="shared" si="0"/>
        <v>0</v>
      </c>
      <c r="H42" s="83">
        <f t="shared" si="1"/>
        <v>0</v>
      </c>
      <c r="I42" s="84">
        <f t="shared" si="2"/>
        <v>0</v>
      </c>
      <c r="J42" s="50">
        <f t="shared" si="3"/>
        <v>0</v>
      </c>
      <c r="K42" s="50">
        <f t="shared" si="4"/>
        <v>0</v>
      </c>
      <c r="L42" s="85"/>
      <c r="M42" s="86"/>
      <c r="S42" s="77"/>
      <c r="X42" s="55">
        <v>0.41</v>
      </c>
      <c r="AF42" s="14" t="s">
        <v>134</v>
      </c>
      <c r="AG42" s="76">
        <v>130</v>
      </c>
      <c r="AH42" s="76"/>
    </row>
    <row r="43" spans="1:34" ht="21.75" hidden="1" customHeight="1" x14ac:dyDescent="0.25">
      <c r="A43" s="23"/>
      <c r="B43" s="23"/>
      <c r="C43" s="24"/>
      <c r="D43" s="35"/>
      <c r="E43" s="25"/>
      <c r="F43" s="105">
        <f t="shared" si="0"/>
        <v>0</v>
      </c>
      <c r="H43" s="83">
        <f t="shared" si="1"/>
        <v>0</v>
      </c>
      <c r="I43" s="84">
        <f t="shared" si="2"/>
        <v>0</v>
      </c>
      <c r="J43" s="50">
        <f t="shared" si="3"/>
        <v>0</v>
      </c>
      <c r="K43" s="50">
        <f t="shared" si="4"/>
        <v>0</v>
      </c>
      <c r="L43" s="85"/>
      <c r="M43" s="86"/>
      <c r="S43" s="77"/>
      <c r="X43" s="55">
        <v>0.42</v>
      </c>
      <c r="AF43" s="14" t="s">
        <v>139</v>
      </c>
      <c r="AG43" s="76">
        <v>80</v>
      </c>
      <c r="AH43" s="76"/>
    </row>
    <row r="44" spans="1:34" ht="21.75" hidden="1" customHeight="1" x14ac:dyDescent="0.25">
      <c r="A44" s="23"/>
      <c r="B44" s="23"/>
      <c r="C44" s="24"/>
      <c r="D44" s="35"/>
      <c r="E44" s="25"/>
      <c r="F44" s="105">
        <f t="shared" si="0"/>
        <v>0</v>
      </c>
      <c r="H44" s="83">
        <f t="shared" si="1"/>
        <v>0</v>
      </c>
      <c r="I44" s="84">
        <f t="shared" si="2"/>
        <v>0</v>
      </c>
      <c r="J44" s="50">
        <f t="shared" si="3"/>
        <v>0</v>
      </c>
      <c r="K44" s="50">
        <f t="shared" si="4"/>
        <v>0</v>
      </c>
      <c r="L44" s="85"/>
      <c r="M44" s="86"/>
      <c r="S44" s="77"/>
      <c r="X44" s="55">
        <v>0.43</v>
      </c>
      <c r="AF44" s="14" t="s">
        <v>140</v>
      </c>
      <c r="AG44" s="76">
        <v>80</v>
      </c>
      <c r="AH44" s="76"/>
    </row>
    <row r="45" spans="1:34" ht="21.75" hidden="1" customHeight="1" x14ac:dyDescent="0.25">
      <c r="A45" s="23"/>
      <c r="B45" s="23"/>
      <c r="C45" s="24"/>
      <c r="D45" s="35"/>
      <c r="E45" s="25"/>
      <c r="F45" s="105">
        <f t="shared" si="0"/>
        <v>0</v>
      </c>
      <c r="H45" s="83">
        <f t="shared" si="1"/>
        <v>0</v>
      </c>
      <c r="I45" s="84">
        <f t="shared" si="2"/>
        <v>0</v>
      </c>
      <c r="J45" s="50">
        <f t="shared" si="3"/>
        <v>0</v>
      </c>
      <c r="K45" s="50">
        <f t="shared" si="4"/>
        <v>0</v>
      </c>
      <c r="L45" s="85"/>
      <c r="M45" s="86"/>
      <c r="S45" s="77"/>
      <c r="T45" s="88"/>
      <c r="X45" s="55">
        <v>0.44</v>
      </c>
      <c r="AF45" s="14" t="s">
        <v>54</v>
      </c>
      <c r="AG45" s="76" t="s">
        <v>54</v>
      </c>
      <c r="AH45" s="76"/>
    </row>
    <row r="46" spans="1:34" ht="21.75" hidden="1" customHeight="1" x14ac:dyDescent="0.25">
      <c r="A46" s="23"/>
      <c r="B46" s="23"/>
      <c r="C46" s="24"/>
      <c r="D46" s="35"/>
      <c r="E46" s="25"/>
      <c r="F46" s="105">
        <f t="shared" si="0"/>
        <v>0</v>
      </c>
      <c r="H46" s="83">
        <f t="shared" si="1"/>
        <v>0</v>
      </c>
      <c r="I46" s="84">
        <f t="shared" si="2"/>
        <v>0</v>
      </c>
      <c r="J46" s="50">
        <f t="shared" si="3"/>
        <v>0</v>
      </c>
      <c r="K46" s="50">
        <f t="shared" si="4"/>
        <v>0</v>
      </c>
      <c r="L46" s="85"/>
      <c r="M46" s="86"/>
      <c r="S46" s="77"/>
      <c r="X46" s="55">
        <v>0.45</v>
      </c>
      <c r="AF46" s="14" t="s">
        <v>84</v>
      </c>
      <c r="AG46" s="76">
        <v>230</v>
      </c>
      <c r="AH46" s="76"/>
    </row>
    <row r="47" spans="1:34" ht="21.75" hidden="1" customHeight="1" x14ac:dyDescent="0.25">
      <c r="A47" s="23"/>
      <c r="B47" s="23"/>
      <c r="C47" s="24"/>
      <c r="D47" s="35"/>
      <c r="E47" s="25"/>
      <c r="F47" s="105">
        <f t="shared" si="0"/>
        <v>0</v>
      </c>
      <c r="H47" s="83">
        <f t="shared" si="1"/>
        <v>0</v>
      </c>
      <c r="I47" s="84">
        <f t="shared" si="2"/>
        <v>0</v>
      </c>
      <c r="J47" s="50">
        <f t="shared" si="3"/>
        <v>0</v>
      </c>
      <c r="K47" s="50">
        <f t="shared" si="4"/>
        <v>0</v>
      </c>
      <c r="L47" s="85"/>
      <c r="M47" s="86"/>
      <c r="S47" s="77"/>
      <c r="X47" s="55">
        <v>0.46</v>
      </c>
      <c r="AG47" s="76"/>
      <c r="AH47" s="76"/>
    </row>
    <row r="48" spans="1:34" ht="21.75" hidden="1" customHeight="1" x14ac:dyDescent="0.25">
      <c r="A48" s="23"/>
      <c r="B48" s="23"/>
      <c r="C48" s="24"/>
      <c r="D48" s="35"/>
      <c r="E48" s="25"/>
      <c r="F48" s="105">
        <f t="shared" si="0"/>
        <v>0</v>
      </c>
      <c r="H48" s="83">
        <f t="shared" si="1"/>
        <v>0</v>
      </c>
      <c r="I48" s="84">
        <f t="shared" si="2"/>
        <v>0</v>
      </c>
      <c r="J48" s="50">
        <f t="shared" si="3"/>
        <v>0</v>
      </c>
      <c r="K48" s="50">
        <f t="shared" si="4"/>
        <v>0</v>
      </c>
      <c r="L48" s="85"/>
      <c r="M48" s="86"/>
      <c r="S48" s="77"/>
      <c r="X48" s="55">
        <v>0.47</v>
      </c>
      <c r="AG48" s="76"/>
      <c r="AH48" s="76"/>
    </row>
    <row r="49" spans="1:34" ht="21.75" hidden="1" customHeight="1" x14ac:dyDescent="0.25">
      <c r="A49" s="23"/>
      <c r="B49" s="23"/>
      <c r="C49" s="24"/>
      <c r="D49" s="35"/>
      <c r="E49" s="25"/>
      <c r="F49" s="105">
        <f t="shared" si="0"/>
        <v>0</v>
      </c>
      <c r="H49" s="83">
        <f t="shared" si="1"/>
        <v>0</v>
      </c>
      <c r="I49" s="84">
        <f t="shared" si="2"/>
        <v>0</v>
      </c>
      <c r="J49" s="50">
        <f t="shared" si="3"/>
        <v>0</v>
      </c>
      <c r="K49" s="50">
        <f t="shared" si="4"/>
        <v>0</v>
      </c>
      <c r="L49" s="85"/>
      <c r="M49" s="86"/>
      <c r="S49" s="77"/>
      <c r="X49" s="55">
        <v>0.48</v>
      </c>
      <c r="AG49" s="76"/>
      <c r="AH49" s="76"/>
    </row>
    <row r="50" spans="1:34" ht="21.75" hidden="1" customHeight="1" x14ac:dyDescent="0.25">
      <c r="A50" s="23"/>
      <c r="B50" s="23"/>
      <c r="C50" s="24"/>
      <c r="D50" s="35"/>
      <c r="E50" s="25"/>
      <c r="F50" s="105">
        <f t="shared" si="0"/>
        <v>0</v>
      </c>
      <c r="H50" s="83">
        <f t="shared" si="1"/>
        <v>0</v>
      </c>
      <c r="I50" s="84">
        <f t="shared" si="2"/>
        <v>0</v>
      </c>
      <c r="J50" s="50">
        <f t="shared" si="3"/>
        <v>0</v>
      </c>
      <c r="K50" s="50">
        <f t="shared" si="4"/>
        <v>0</v>
      </c>
      <c r="L50" s="85"/>
      <c r="M50" s="86"/>
      <c r="N50" s="87"/>
      <c r="S50" s="77"/>
      <c r="X50" s="55">
        <v>0.49</v>
      </c>
      <c r="AG50" s="76"/>
      <c r="AH50" s="76"/>
    </row>
    <row r="51" spans="1:34" ht="21.75" hidden="1" customHeight="1" x14ac:dyDescent="0.25">
      <c r="A51" s="15" t="s">
        <v>89</v>
      </c>
      <c r="B51" s="16"/>
      <c r="C51" s="16"/>
      <c r="D51" s="16"/>
      <c r="E51" s="17"/>
      <c r="F51" s="106" t="s">
        <v>85</v>
      </c>
      <c r="H51" s="83" t="str">
        <f>F51</f>
        <v>NON</v>
      </c>
      <c r="I51" s="84"/>
      <c r="K51" s="50"/>
      <c r="L51" s="85" t="s">
        <v>88</v>
      </c>
      <c r="M51" s="86"/>
      <c r="N51" s="87"/>
      <c r="S51" s="77"/>
      <c r="X51" s="55"/>
      <c r="AG51" s="76"/>
      <c r="AH51" s="76"/>
    </row>
    <row r="52" spans="1:34" ht="21.75" hidden="1" customHeight="1" x14ac:dyDescent="0.25">
      <c r="A52" s="15" t="s">
        <v>91</v>
      </c>
      <c r="B52" s="16"/>
      <c r="C52" s="16"/>
      <c r="D52" s="16"/>
      <c r="E52" s="17"/>
      <c r="F52" s="106" t="s">
        <v>85</v>
      </c>
      <c r="G52" s="51">
        <f>IF(F52="OUI",ROUNDUP((SUM($F$34:$F$50)*10%)/1,0)*1,0)</f>
        <v>0</v>
      </c>
      <c r="H52" s="83" t="str">
        <f>F52</f>
        <v>NON</v>
      </c>
      <c r="I52" s="84"/>
      <c r="K52" s="50"/>
      <c r="L52" s="85" t="s">
        <v>85</v>
      </c>
      <c r="M52" s="86"/>
      <c r="N52" s="87"/>
      <c r="O52" s="87"/>
      <c r="S52" s="77"/>
      <c r="X52" s="55">
        <v>0.5</v>
      </c>
      <c r="AG52" s="76"/>
      <c r="AH52" s="76"/>
    </row>
    <row r="53" spans="1:34" ht="21.75" hidden="1" customHeight="1" x14ac:dyDescent="0.25">
      <c r="A53" s="15" t="s">
        <v>86</v>
      </c>
      <c r="B53" s="16"/>
      <c r="C53" s="16"/>
      <c r="D53" s="49" t="s">
        <v>92</v>
      </c>
      <c r="E53" s="25" t="s">
        <v>87</v>
      </c>
      <c r="F53" s="106" t="s">
        <v>85</v>
      </c>
      <c r="G53" s="51"/>
      <c r="H53" s="83" t="str">
        <f>F53</f>
        <v>NON</v>
      </c>
      <c r="I53" s="84">
        <f>SUM(H51="OUI",H52="OUI",H53="OUI")</f>
        <v>0</v>
      </c>
      <c r="K53" s="50"/>
      <c r="L53" s="85"/>
      <c r="M53" s="86"/>
      <c r="N53" s="87"/>
      <c r="O53" s="87"/>
      <c r="S53" s="77"/>
      <c r="X53" s="55"/>
      <c r="AG53" s="76"/>
      <c r="AH53" s="76"/>
    </row>
    <row r="54" spans="1:34" ht="18" customHeight="1" x14ac:dyDescent="0.2">
      <c r="A54" s="15" t="s">
        <v>65</v>
      </c>
      <c r="B54" s="16"/>
      <c r="C54" s="16"/>
      <c r="D54" s="16"/>
      <c r="E54" s="17"/>
      <c r="F54" s="107">
        <f>COUNTIF(F34:F50,"&gt;=320")</f>
        <v>0</v>
      </c>
      <c r="I54" s="89"/>
      <c r="J54" s="89"/>
      <c r="X54" s="55">
        <v>0.51</v>
      </c>
      <c r="AG54" s="76"/>
      <c r="AH54" s="76"/>
    </row>
    <row r="55" spans="1:34" ht="21.75" customHeight="1" x14ac:dyDescent="0.2">
      <c r="A55" s="18" t="s">
        <v>45</v>
      </c>
      <c r="B55" s="19"/>
      <c r="C55" s="19"/>
      <c r="D55" s="19"/>
      <c r="E55" s="20"/>
      <c r="F55" s="108">
        <v>0</v>
      </c>
      <c r="I55" s="89"/>
      <c r="J55" s="89"/>
      <c r="X55" s="55">
        <v>0.52</v>
      </c>
      <c r="AG55" s="76"/>
      <c r="AH55" s="76"/>
    </row>
    <row r="56" spans="1:34" ht="18" customHeight="1" x14ac:dyDescent="0.2">
      <c r="A56" s="15" t="s">
        <v>78</v>
      </c>
      <c r="B56" s="16"/>
      <c r="C56" s="16"/>
      <c r="D56" s="16"/>
      <c r="E56" s="17"/>
      <c r="F56" s="105">
        <f>SUMIF(F34:F50,"&gt;=320")*(1-F55)</f>
        <v>0</v>
      </c>
      <c r="H56" s="90" t="s">
        <v>68</v>
      </c>
      <c r="I56" s="91">
        <f>F56-SUMIF(F34:F50,"&gt;=320")</f>
        <v>0</v>
      </c>
      <c r="J56" s="89"/>
      <c r="X56" s="55">
        <v>0.53</v>
      </c>
      <c r="AG56" s="76"/>
      <c r="AH56" s="76"/>
    </row>
    <row r="57" spans="1:34" ht="18" customHeight="1" x14ac:dyDescent="0.2">
      <c r="A57" s="15" t="s">
        <v>79</v>
      </c>
      <c r="B57" s="16"/>
      <c r="C57" s="16"/>
      <c r="D57" s="16"/>
      <c r="E57" s="17"/>
      <c r="F57" s="109">
        <f>IF(F54&lt;=1,0,IF(F54=2,0.2,IF(F54=3,0.25,0.3)))</f>
        <v>0</v>
      </c>
      <c r="I57" s="89"/>
      <c r="J57" s="89"/>
      <c r="K57" s="87"/>
      <c r="L57" s="87"/>
      <c r="X57" s="55">
        <v>0.54</v>
      </c>
      <c r="AG57" s="76"/>
      <c r="AH57" s="76"/>
    </row>
    <row r="58" spans="1:34" ht="18" customHeight="1" x14ac:dyDescent="0.2">
      <c r="A58" s="15" t="s">
        <v>55</v>
      </c>
      <c r="B58" s="16"/>
      <c r="C58" s="16"/>
      <c r="D58" s="16"/>
      <c r="E58" s="17"/>
      <c r="F58" s="110">
        <f>-F57*F56-G52</f>
        <v>0</v>
      </c>
      <c r="I58" s="89"/>
      <c r="J58" s="89"/>
      <c r="X58" s="55">
        <v>0.55000000000000004</v>
      </c>
      <c r="AG58" s="76"/>
      <c r="AH58" s="76"/>
    </row>
    <row r="59" spans="1:34" ht="18" customHeight="1" x14ac:dyDescent="0.2">
      <c r="A59" s="31" t="s">
        <v>46</v>
      </c>
      <c r="F59" s="1"/>
      <c r="I59" s="89"/>
      <c r="J59" s="89"/>
      <c r="X59" s="55">
        <v>0.56000000000000005</v>
      </c>
      <c r="AG59" s="76"/>
      <c r="AH59" s="76"/>
    </row>
    <row r="60" spans="1:34" ht="18" customHeight="1" x14ac:dyDescent="0.2">
      <c r="A60" s="137" t="s">
        <v>77</v>
      </c>
      <c r="B60" s="137"/>
      <c r="C60" s="137"/>
      <c r="D60" s="137"/>
      <c r="E60" s="137"/>
      <c r="F60" s="111">
        <f>IF(SUM($I$34:$I$50)=COUNTIF($F$34:$F$50,"&gt;0"),0,30)</f>
        <v>0</v>
      </c>
      <c r="I60" s="89"/>
      <c r="J60" s="89"/>
      <c r="L60" s="87"/>
      <c r="M60" s="87"/>
      <c r="N60" s="87"/>
      <c r="O60" s="92"/>
      <c r="X60" s="55">
        <v>0.56999999999999995</v>
      </c>
      <c r="AG60" s="76"/>
      <c r="AH60" s="76"/>
    </row>
    <row r="61" spans="1:34" ht="14.25" customHeight="1" x14ac:dyDescent="0.2">
      <c r="A61" s="138" t="s">
        <v>80</v>
      </c>
      <c r="B61" s="138"/>
      <c r="C61" s="138"/>
      <c r="D61" s="138"/>
      <c r="E61" s="138"/>
      <c r="F61" s="112">
        <f>F64-F63</f>
        <v>0</v>
      </c>
      <c r="H61" s="93"/>
      <c r="I61" s="89"/>
      <c r="J61" s="89"/>
      <c r="X61" s="55">
        <v>0.57999999999999996</v>
      </c>
      <c r="AG61" s="76"/>
      <c r="AH61" s="76"/>
    </row>
    <row r="62" spans="1:34" ht="14.25" customHeight="1" x14ac:dyDescent="0.2">
      <c r="A62" s="46" t="s">
        <v>81</v>
      </c>
      <c r="B62" s="47"/>
      <c r="C62" s="47"/>
      <c r="D62" s="47"/>
      <c r="E62" s="48"/>
      <c r="F62" s="112">
        <f>SUM($H$34:$H$50)/0.2</f>
        <v>0</v>
      </c>
      <c r="H62" s="93"/>
      <c r="I62" s="89"/>
      <c r="J62" s="89"/>
      <c r="K62" s="86"/>
      <c r="X62" s="55">
        <v>0.59</v>
      </c>
      <c r="AG62" s="76"/>
      <c r="AH62" s="76"/>
    </row>
    <row r="63" spans="1:34" ht="14.25" customHeight="1" x14ac:dyDescent="0.2">
      <c r="A63" s="46" t="s">
        <v>70</v>
      </c>
      <c r="B63" s="47"/>
      <c r="C63" s="47"/>
      <c r="D63" s="47"/>
      <c r="E63" s="48"/>
      <c r="F63" s="113">
        <f>SUM($H$34:$H$50)</f>
        <v>0</v>
      </c>
      <c r="I63" s="89">
        <f>ROUND(F64/20,0)*10</f>
        <v>0</v>
      </c>
      <c r="J63" s="89">
        <f>F64-I63</f>
        <v>0</v>
      </c>
      <c r="X63" s="55">
        <v>0.6</v>
      </c>
      <c r="AG63" s="76"/>
      <c r="AH63" s="76"/>
    </row>
    <row r="64" spans="1:34" ht="15" customHeight="1" x14ac:dyDescent="0.2">
      <c r="A64" s="145" t="s">
        <v>23</v>
      </c>
      <c r="B64" s="145"/>
      <c r="C64" s="145"/>
      <c r="D64" s="145"/>
      <c r="E64" s="146"/>
      <c r="F64" s="114">
        <f>ROUND(SUM(F34:F50,I56,F58,F60),0)</f>
        <v>0</v>
      </c>
      <c r="I64" s="89">
        <f>ROUND(F64/30,0)*10</f>
        <v>0</v>
      </c>
      <c r="J64" s="89">
        <f>F64-2*I64</f>
        <v>0</v>
      </c>
      <c r="X64" s="55">
        <v>0.61</v>
      </c>
      <c r="AG64" s="76"/>
      <c r="AH64" s="76"/>
    </row>
    <row r="65" spans="1:34" ht="15" customHeight="1" x14ac:dyDescent="0.2">
      <c r="A65" s="31" t="s">
        <v>47</v>
      </c>
      <c r="I65" s="89">
        <f>ROUND(F64/40,0)*10</f>
        <v>0</v>
      </c>
      <c r="J65" s="91">
        <f>F64-I65*3</f>
        <v>0</v>
      </c>
      <c r="X65" s="55">
        <v>0.62</v>
      </c>
      <c r="AG65" s="76"/>
      <c r="AH65" s="76"/>
    </row>
    <row r="66" spans="1:34" ht="15" customHeight="1" x14ac:dyDescent="0.2">
      <c r="D66" s="128" t="str">
        <f>IF(B67=$AA$1,"4 prélèvements mensuels de "&amp;I66&amp;" euros",IF(OR(B67=$AA$2,B67=$AA$3,B67=$AA$7,B67=$AA$8,B67=$AA$9,B67=$AA$10,B67=$AA$11,B67=$AA$12),F64&amp;" euros en "&amp;B67,IF(B67=$AA$4,"1 chèque de  "&amp;I63&amp;" euros et 1 chèque de "&amp;J63&amp;" euros",IF(B67=$AA$5,"2 chèques de  "&amp;I64&amp;" euros et 1 chèque de "&amp;J64&amp;" euros",IF(B67=$AA$6,"3 chèques de  "&amp;I65&amp;" euros et 1 chèque de "&amp;J65&amp;" euros")))))</f>
        <v>4 prélèvements mensuels de 0 euros</v>
      </c>
      <c r="E66" s="129"/>
      <c r="F66" s="130"/>
      <c r="I66" s="89">
        <f>ROUND(F64/4,1)</f>
        <v>0</v>
      </c>
      <c r="J66" s="89"/>
      <c r="X66" s="55">
        <v>0.63</v>
      </c>
      <c r="AG66" s="76"/>
      <c r="AH66" s="76"/>
    </row>
    <row r="67" spans="1:34" ht="15" customHeight="1" x14ac:dyDescent="0.2">
      <c r="A67" s="12" t="s">
        <v>29</v>
      </c>
      <c r="B67" s="126" t="s">
        <v>105</v>
      </c>
      <c r="C67" s="127"/>
      <c r="D67" s="131"/>
      <c r="E67" s="132"/>
      <c r="F67" s="133"/>
      <c r="I67" s="89"/>
      <c r="J67" s="89"/>
      <c r="X67" s="55">
        <v>0.64</v>
      </c>
      <c r="AG67" s="76"/>
      <c r="AH67" s="76"/>
    </row>
    <row r="68" spans="1:34" ht="18.75" customHeight="1" x14ac:dyDescent="0.2">
      <c r="A68" s="98" t="s">
        <v>106</v>
      </c>
      <c r="B68" s="29"/>
      <c r="C68" s="29"/>
      <c r="D68" s="29"/>
      <c r="E68" s="29"/>
      <c r="I68" s="89"/>
      <c r="J68" s="89"/>
      <c r="X68" s="55">
        <v>0.65</v>
      </c>
      <c r="AG68" s="76"/>
      <c r="AH68" s="76"/>
    </row>
    <row r="69" spans="1:34" ht="18.75" customHeight="1" x14ac:dyDescent="0.2">
      <c r="A69" s="98" t="s">
        <v>103</v>
      </c>
      <c r="B69" s="29"/>
      <c r="C69" s="29"/>
      <c r="D69" s="29"/>
      <c r="E69" s="29"/>
      <c r="X69" s="55">
        <v>0.66</v>
      </c>
      <c r="AG69" s="76"/>
      <c r="AH69" s="76"/>
    </row>
    <row r="70" spans="1:34" ht="18.75" customHeight="1" x14ac:dyDescent="0.2">
      <c r="A70" s="98" t="s">
        <v>94</v>
      </c>
      <c r="B70" s="29"/>
      <c r="C70" s="29"/>
      <c r="D70" s="29"/>
      <c r="E70" s="29"/>
      <c r="X70" s="55">
        <v>0.67</v>
      </c>
      <c r="AG70" s="76"/>
      <c r="AH70" s="76"/>
    </row>
    <row r="71" spans="1:34" ht="18.75" customHeight="1" x14ac:dyDescent="0.2">
      <c r="A71" s="98" t="s">
        <v>33</v>
      </c>
      <c r="B71" s="29"/>
      <c r="C71" s="29"/>
      <c r="D71" s="29"/>
      <c r="E71" s="29"/>
      <c r="X71" s="55">
        <v>0.68</v>
      </c>
      <c r="AG71" s="76"/>
      <c r="AH71" s="76"/>
    </row>
    <row r="72" spans="1:34" ht="21.75" customHeight="1" x14ac:dyDescent="0.2">
      <c r="A72" s="31" t="s">
        <v>63</v>
      </c>
      <c r="X72" s="55">
        <v>0.69</v>
      </c>
      <c r="AG72" s="76"/>
      <c r="AH72" s="76"/>
    </row>
    <row r="73" spans="1:34" ht="18.399999999999999" customHeight="1" x14ac:dyDescent="0.2">
      <c r="A73" s="12" t="s">
        <v>18</v>
      </c>
      <c r="X73" s="55">
        <v>0.7</v>
      </c>
      <c r="AG73" s="76"/>
      <c r="AH73" s="76"/>
    </row>
    <row r="74" spans="1:34" ht="18.399999999999999" customHeight="1" x14ac:dyDescent="0.2">
      <c r="A74" s="139"/>
      <c r="B74" s="140"/>
      <c r="C74" s="140"/>
      <c r="D74" s="140"/>
      <c r="E74" s="140"/>
      <c r="F74" s="141"/>
      <c r="X74" s="55">
        <v>0.71</v>
      </c>
      <c r="AG74" s="76"/>
      <c r="AH74" s="76"/>
    </row>
    <row r="75" spans="1:34" ht="18.399999999999999" customHeight="1" x14ac:dyDescent="0.2">
      <c r="A75" s="31" t="s">
        <v>64</v>
      </c>
      <c r="X75" s="55">
        <v>0.72</v>
      </c>
      <c r="AG75" s="76"/>
      <c r="AH75" s="76"/>
    </row>
    <row r="76" spans="1:34" ht="18.399999999999999" customHeight="1" x14ac:dyDescent="0.2">
      <c r="A76" s="12" t="s">
        <v>19</v>
      </c>
      <c r="X76" s="55">
        <v>0.73</v>
      </c>
      <c r="AG76" s="76"/>
      <c r="AH76" s="76"/>
    </row>
    <row r="77" spans="1:34" ht="18" customHeight="1" x14ac:dyDescent="0.2">
      <c r="A77" s="139"/>
      <c r="B77" s="140"/>
      <c r="C77" s="140"/>
      <c r="D77" s="140"/>
      <c r="E77" s="140"/>
      <c r="F77" s="141"/>
      <c r="H77" s="94"/>
      <c r="X77" s="55">
        <v>0.74</v>
      </c>
      <c r="AG77" s="76"/>
      <c r="AH77" s="76"/>
    </row>
    <row r="78" spans="1:34" ht="23.25" customHeight="1" x14ac:dyDescent="0.2">
      <c r="A78" s="12" t="s">
        <v>20</v>
      </c>
      <c r="X78" s="55">
        <v>0.75</v>
      </c>
      <c r="AG78" s="76"/>
      <c r="AH78" s="76"/>
    </row>
    <row r="79" spans="1:34" ht="23.25" customHeight="1" x14ac:dyDescent="0.2">
      <c r="A79" s="139"/>
      <c r="B79" s="140"/>
      <c r="C79" s="140"/>
      <c r="D79" s="140"/>
      <c r="E79" s="140"/>
      <c r="F79" s="141"/>
      <c r="X79" s="55"/>
      <c r="AG79" s="76"/>
      <c r="AH79" s="76"/>
    </row>
    <row r="80" spans="1:34" ht="23.25" customHeight="1" x14ac:dyDescent="0.2">
      <c r="A80" s="34"/>
      <c r="B80" s="34"/>
      <c r="C80" s="34"/>
      <c r="D80" s="34"/>
      <c r="E80" s="34"/>
      <c r="F80" s="99"/>
      <c r="X80" s="55"/>
      <c r="AG80" s="76"/>
      <c r="AH80" s="76"/>
    </row>
    <row r="81" spans="1:34" ht="23.25" customHeight="1" x14ac:dyDescent="0.2">
      <c r="A81" s="38" t="s">
        <v>74</v>
      </c>
      <c r="B81" s="37"/>
      <c r="C81" s="37"/>
      <c r="D81" s="37"/>
      <c r="E81" s="37"/>
      <c r="F81" s="103"/>
      <c r="X81" s="55"/>
      <c r="AG81" s="76"/>
      <c r="AH81" s="76"/>
    </row>
    <row r="82" spans="1:34" ht="18.399999999999999" customHeight="1" x14ac:dyDescent="0.2">
      <c r="A82" s="41" t="str">
        <f>IF(AND($H$83=TRUE,$H$85=TRUE),"Inscription validée","Inscription à valider")</f>
        <v>Inscription à valider</v>
      </c>
      <c r="B82" s="36"/>
      <c r="C82" s="36"/>
      <c r="D82" s="40" t="s">
        <v>73</v>
      </c>
      <c r="E82" s="36"/>
      <c r="F82" s="104"/>
      <c r="X82" s="55"/>
      <c r="AG82" s="76"/>
      <c r="AH82" s="76"/>
    </row>
    <row r="83" spans="1:34" ht="18.399999999999999" customHeight="1" x14ac:dyDescent="0.2">
      <c r="A83" s="42" t="s">
        <v>71</v>
      </c>
      <c r="B83" s="43"/>
      <c r="C83" s="43"/>
      <c r="D83" s="134" t="s">
        <v>75</v>
      </c>
      <c r="E83" s="134"/>
      <c r="F83" s="135"/>
      <c r="H83" s="95" t="b">
        <v>0</v>
      </c>
      <c r="X83" s="55"/>
      <c r="AG83" s="76"/>
      <c r="AH83" s="76"/>
    </row>
    <row r="84" spans="1:34" ht="18.399999999999999" customHeight="1" x14ac:dyDescent="0.2">
      <c r="A84" s="39"/>
      <c r="B84" s="36"/>
      <c r="C84" s="36"/>
      <c r="D84" s="40" t="s">
        <v>73</v>
      </c>
      <c r="E84" s="36"/>
      <c r="F84" s="104"/>
      <c r="X84" s="55"/>
      <c r="AG84" s="76"/>
      <c r="AH84" s="76"/>
    </row>
    <row r="85" spans="1:34" ht="18.399999999999999" customHeight="1" x14ac:dyDescent="0.2">
      <c r="A85" s="44" t="s">
        <v>72</v>
      </c>
      <c r="B85" s="45"/>
      <c r="C85" s="45"/>
      <c r="D85" s="134" t="s">
        <v>75</v>
      </c>
      <c r="E85" s="134"/>
      <c r="F85" s="135"/>
      <c r="H85" s="95" t="b">
        <v>0</v>
      </c>
      <c r="AG85" s="76"/>
      <c r="AH85" s="76"/>
    </row>
    <row r="86" spans="1:34" ht="18.399999999999999" customHeight="1" x14ac:dyDescent="0.2">
      <c r="AG86" s="76"/>
      <c r="AH86" s="76"/>
    </row>
    <row r="87" spans="1:34" ht="18.399999999999999" customHeight="1" x14ac:dyDescent="0.2">
      <c r="AG87" s="76"/>
      <c r="AH87" s="76"/>
    </row>
    <row r="88" spans="1:34" ht="18.399999999999999" customHeight="1" x14ac:dyDescent="0.2">
      <c r="AG88" s="76"/>
      <c r="AH88" s="76"/>
    </row>
    <row r="89" spans="1:34" ht="18.399999999999999" customHeight="1" x14ac:dyDescent="0.2">
      <c r="AG89" s="76"/>
      <c r="AH89" s="76"/>
    </row>
    <row r="90" spans="1:34" ht="18.600000000000001" customHeight="1" x14ac:dyDescent="0.2">
      <c r="AG90" s="76"/>
      <c r="AH90" s="76"/>
    </row>
    <row r="91" spans="1:34" ht="18.600000000000001" customHeight="1" x14ac:dyDescent="0.2">
      <c r="AG91" s="76"/>
      <c r="AH91" s="76"/>
    </row>
    <row r="92" spans="1:34" ht="18.600000000000001" customHeight="1" x14ac:dyDescent="0.2">
      <c r="AG92" s="76"/>
      <c r="AH92" s="76"/>
    </row>
    <row r="93" spans="1:34" ht="18.600000000000001" customHeight="1" x14ac:dyDescent="0.2">
      <c r="AG93" s="76"/>
      <c r="AH93" s="76"/>
    </row>
    <row r="94" spans="1:34" ht="18.600000000000001" customHeight="1" x14ac:dyDescent="0.2">
      <c r="AG94" s="76"/>
      <c r="AH94" s="76"/>
    </row>
    <row r="95" spans="1:34" ht="18.600000000000001" customHeight="1" x14ac:dyDescent="0.2">
      <c r="AG95" s="76"/>
      <c r="AH95" s="76"/>
    </row>
    <row r="96" spans="1:34" ht="18.600000000000001" customHeight="1" x14ac:dyDescent="0.2">
      <c r="AG96" s="76"/>
      <c r="AH96" s="76"/>
    </row>
    <row r="97" spans="33:34" ht="18.600000000000001" customHeight="1" x14ac:dyDescent="0.2">
      <c r="AG97" s="76"/>
      <c r="AH97" s="76"/>
    </row>
    <row r="98" spans="33:34" ht="18.600000000000001" customHeight="1" x14ac:dyDescent="0.2">
      <c r="AG98" s="76"/>
      <c r="AH98" s="76"/>
    </row>
    <row r="99" spans="33:34" ht="18.600000000000001" customHeight="1" x14ac:dyDescent="0.2">
      <c r="AG99" s="76"/>
      <c r="AH99" s="76"/>
    </row>
    <row r="100" spans="33:34" ht="18.600000000000001" customHeight="1" x14ac:dyDescent="0.2">
      <c r="AG100" s="76"/>
      <c r="AH100" s="76"/>
    </row>
    <row r="101" spans="33:34" ht="18.600000000000001" customHeight="1" x14ac:dyDescent="0.2">
      <c r="AG101" s="76"/>
      <c r="AH101" s="76"/>
    </row>
    <row r="102" spans="33:34" ht="18.600000000000001" customHeight="1" x14ac:dyDescent="0.2">
      <c r="AG102" s="76"/>
      <c r="AH102" s="76"/>
    </row>
    <row r="103" spans="33:34" ht="18.600000000000001" customHeight="1" x14ac:dyDescent="0.2">
      <c r="AG103" s="76"/>
      <c r="AH103" s="76"/>
    </row>
    <row r="104" spans="33:34" ht="18.600000000000001" customHeight="1" x14ac:dyDescent="0.2">
      <c r="AG104" s="76"/>
      <c r="AH104" s="76"/>
    </row>
    <row r="105" spans="33:34" ht="18.600000000000001" customHeight="1" x14ac:dyDescent="0.2">
      <c r="AG105" s="76"/>
      <c r="AH105" s="76"/>
    </row>
    <row r="106" spans="33:34" ht="18.600000000000001" customHeight="1" x14ac:dyDescent="0.2">
      <c r="AG106" s="76"/>
      <c r="AH106" s="76"/>
    </row>
    <row r="107" spans="33:34" ht="18.600000000000001" customHeight="1" x14ac:dyDescent="0.2">
      <c r="AG107" s="76"/>
      <c r="AH107" s="76"/>
    </row>
    <row r="108" spans="33:34" ht="18.600000000000001" customHeight="1" x14ac:dyDescent="0.2">
      <c r="AG108" s="76"/>
      <c r="AH108" s="76"/>
    </row>
    <row r="109" spans="33:34" ht="18.600000000000001" customHeight="1" x14ac:dyDescent="0.2">
      <c r="AG109" s="76"/>
      <c r="AH109" s="76"/>
    </row>
    <row r="110" spans="33:34" x14ac:dyDescent="0.2">
      <c r="AG110" s="76"/>
      <c r="AH110" s="76"/>
    </row>
    <row r="111" spans="33:34" x14ac:dyDescent="0.2">
      <c r="AG111" s="76"/>
      <c r="AH111" s="76"/>
    </row>
    <row r="112" spans="33:34" x14ac:dyDescent="0.2">
      <c r="AG112" s="76"/>
      <c r="AH112" s="76"/>
    </row>
    <row r="113" spans="33:34" x14ac:dyDescent="0.2">
      <c r="AG113" s="76"/>
      <c r="AH113" s="76"/>
    </row>
    <row r="114" spans="33:34" x14ac:dyDescent="0.2">
      <c r="AG114" s="76"/>
      <c r="AH114" s="76"/>
    </row>
    <row r="115" spans="33:34" x14ac:dyDescent="0.2">
      <c r="AG115" s="76"/>
      <c r="AH115" s="76"/>
    </row>
    <row r="116" spans="33:34" x14ac:dyDescent="0.2">
      <c r="AG116" s="76"/>
      <c r="AH116" s="76"/>
    </row>
    <row r="117" spans="33:34" x14ac:dyDescent="0.2">
      <c r="AG117" s="76"/>
      <c r="AH117" s="76"/>
    </row>
    <row r="118" spans="33:34" x14ac:dyDescent="0.2">
      <c r="AG118" s="76"/>
      <c r="AH118" s="76"/>
    </row>
    <row r="119" spans="33:34" x14ac:dyDescent="0.2">
      <c r="AG119" s="76"/>
      <c r="AH119" s="76"/>
    </row>
    <row r="120" spans="33:34" x14ac:dyDescent="0.2">
      <c r="AG120" s="76"/>
      <c r="AH120" s="76"/>
    </row>
    <row r="121" spans="33:34" x14ac:dyDescent="0.2">
      <c r="AG121" s="76"/>
      <c r="AH121" s="76"/>
    </row>
    <row r="122" spans="33:34" x14ac:dyDescent="0.2">
      <c r="AG122" s="76"/>
      <c r="AH122" s="76"/>
    </row>
    <row r="123" spans="33:34" x14ac:dyDescent="0.2">
      <c r="AG123" s="76"/>
      <c r="AH123" s="76"/>
    </row>
    <row r="124" spans="33:34" x14ac:dyDescent="0.2">
      <c r="AG124" s="76"/>
      <c r="AH124" s="76"/>
    </row>
    <row r="125" spans="33:34" x14ac:dyDescent="0.2">
      <c r="AG125" s="76"/>
      <c r="AH125" s="76"/>
    </row>
    <row r="126" spans="33:34" x14ac:dyDescent="0.2">
      <c r="AG126" s="76"/>
      <c r="AH126" s="76"/>
    </row>
    <row r="127" spans="33:34" x14ac:dyDescent="0.2">
      <c r="AG127" s="76"/>
      <c r="AH127" s="76"/>
    </row>
    <row r="128" spans="33:34" x14ac:dyDescent="0.2">
      <c r="AG128" s="76"/>
      <c r="AH128" s="76"/>
    </row>
    <row r="129" spans="33:34" x14ac:dyDescent="0.2">
      <c r="AG129" s="76"/>
      <c r="AH129" s="76"/>
    </row>
    <row r="130" spans="33:34" x14ac:dyDescent="0.2">
      <c r="AG130" s="76"/>
      <c r="AH130" s="76"/>
    </row>
    <row r="131" spans="33:34" x14ac:dyDescent="0.2">
      <c r="AG131" s="76"/>
      <c r="AH131" s="76"/>
    </row>
    <row r="132" spans="33:34" x14ac:dyDescent="0.2">
      <c r="AG132" s="76"/>
      <c r="AH132" s="76"/>
    </row>
    <row r="133" spans="33:34" x14ac:dyDescent="0.2">
      <c r="AG133" s="76"/>
      <c r="AH133" s="76"/>
    </row>
    <row r="134" spans="33:34" x14ac:dyDescent="0.2">
      <c r="AG134" s="76"/>
      <c r="AH134" s="76"/>
    </row>
    <row r="135" spans="33:34" x14ac:dyDescent="0.2">
      <c r="AG135" s="76"/>
      <c r="AH135" s="76"/>
    </row>
    <row r="136" spans="33:34" x14ac:dyDescent="0.2">
      <c r="AG136" s="76"/>
      <c r="AH136" s="76"/>
    </row>
    <row r="137" spans="33:34" x14ac:dyDescent="0.2">
      <c r="AG137" s="76"/>
      <c r="AH137" s="76"/>
    </row>
    <row r="138" spans="33:34" x14ac:dyDescent="0.2">
      <c r="AG138" s="76"/>
      <c r="AH138" s="76"/>
    </row>
    <row r="139" spans="33:34" x14ac:dyDescent="0.2">
      <c r="AG139" s="76"/>
      <c r="AH139" s="76"/>
    </row>
    <row r="140" spans="33:34" x14ac:dyDescent="0.2">
      <c r="AG140" s="76"/>
      <c r="AH140" s="76"/>
    </row>
    <row r="141" spans="33:34" x14ac:dyDescent="0.2">
      <c r="AG141" s="76"/>
      <c r="AH141" s="76"/>
    </row>
    <row r="142" spans="33:34" x14ac:dyDescent="0.2">
      <c r="AG142" s="76"/>
      <c r="AH142" s="76"/>
    </row>
    <row r="143" spans="33:34" x14ac:dyDescent="0.2">
      <c r="AG143" s="76"/>
      <c r="AH143" s="76"/>
    </row>
    <row r="144" spans="33:34" x14ac:dyDescent="0.2">
      <c r="AG144" s="76"/>
      <c r="AH144" s="76"/>
    </row>
    <row r="145" spans="33:34" x14ac:dyDescent="0.2">
      <c r="AG145" s="76"/>
      <c r="AH145" s="76"/>
    </row>
    <row r="146" spans="33:34" x14ac:dyDescent="0.2">
      <c r="AG146" s="76"/>
      <c r="AH146" s="76"/>
    </row>
    <row r="147" spans="33:34" x14ac:dyDescent="0.2">
      <c r="AG147" s="76"/>
      <c r="AH147" s="76"/>
    </row>
    <row r="148" spans="33:34" x14ac:dyDescent="0.2">
      <c r="AG148" s="76"/>
      <c r="AH148" s="76"/>
    </row>
    <row r="149" spans="33:34" x14ac:dyDescent="0.2">
      <c r="AG149" s="76"/>
      <c r="AH149" s="76"/>
    </row>
    <row r="150" spans="33:34" x14ac:dyDescent="0.2">
      <c r="AG150" s="76"/>
      <c r="AH150" s="76"/>
    </row>
    <row r="151" spans="33:34" x14ac:dyDescent="0.2">
      <c r="AG151" s="76"/>
      <c r="AH151" s="76"/>
    </row>
    <row r="152" spans="33:34" x14ac:dyDescent="0.2">
      <c r="AG152" s="76"/>
      <c r="AH152" s="76"/>
    </row>
    <row r="153" spans="33:34" x14ac:dyDescent="0.2">
      <c r="AG153" s="76"/>
      <c r="AH153" s="76"/>
    </row>
    <row r="154" spans="33:34" x14ac:dyDescent="0.2">
      <c r="AG154" s="76"/>
      <c r="AH154" s="76"/>
    </row>
    <row r="155" spans="33:34" x14ac:dyDescent="0.2">
      <c r="AG155" s="76"/>
      <c r="AH155" s="76"/>
    </row>
    <row r="156" spans="33:34" x14ac:dyDescent="0.2">
      <c r="AG156" s="76"/>
      <c r="AH156" s="76"/>
    </row>
    <row r="157" spans="33:34" x14ac:dyDescent="0.2">
      <c r="AG157" s="76"/>
      <c r="AH157" s="76"/>
    </row>
    <row r="158" spans="33:34" x14ac:dyDescent="0.2">
      <c r="AG158" s="76"/>
      <c r="AH158" s="76"/>
    </row>
    <row r="159" spans="33:34" x14ac:dyDescent="0.2">
      <c r="AG159" s="76"/>
      <c r="AH159" s="76"/>
    </row>
    <row r="160" spans="33:34" x14ac:dyDescent="0.2">
      <c r="AG160" s="76"/>
      <c r="AH160" s="76"/>
    </row>
    <row r="161" spans="33:34" x14ac:dyDescent="0.2">
      <c r="AG161" s="76"/>
      <c r="AH161" s="76"/>
    </row>
    <row r="162" spans="33:34" x14ac:dyDescent="0.2">
      <c r="AG162" s="76"/>
      <c r="AH162" s="76"/>
    </row>
    <row r="163" spans="33:34" x14ac:dyDescent="0.2">
      <c r="AG163" s="76"/>
      <c r="AH163" s="76"/>
    </row>
    <row r="164" spans="33:34" x14ac:dyDescent="0.2">
      <c r="AG164" s="76"/>
      <c r="AH164" s="76"/>
    </row>
    <row r="165" spans="33:34" x14ac:dyDescent="0.2">
      <c r="AG165" s="76"/>
      <c r="AH165" s="76"/>
    </row>
    <row r="166" spans="33:34" x14ac:dyDescent="0.2">
      <c r="AG166" s="76"/>
      <c r="AH166" s="76"/>
    </row>
    <row r="167" spans="33:34" x14ac:dyDescent="0.2">
      <c r="AG167" s="76"/>
      <c r="AH167" s="76"/>
    </row>
    <row r="168" spans="33:34" x14ac:dyDescent="0.2">
      <c r="AG168" s="76"/>
      <c r="AH168" s="76"/>
    </row>
    <row r="169" spans="33:34" x14ac:dyDescent="0.2">
      <c r="AG169" s="76"/>
      <c r="AH169" s="76"/>
    </row>
    <row r="170" spans="33:34" x14ac:dyDescent="0.2">
      <c r="AG170" s="76"/>
      <c r="AH170" s="76"/>
    </row>
    <row r="171" spans="33:34" x14ac:dyDescent="0.2">
      <c r="AG171" s="76"/>
      <c r="AH171" s="76"/>
    </row>
    <row r="172" spans="33:34" x14ac:dyDescent="0.2">
      <c r="AG172" s="76"/>
      <c r="AH172" s="76"/>
    </row>
    <row r="173" spans="33:34" x14ac:dyDescent="0.2">
      <c r="AG173" s="76"/>
      <c r="AH173" s="76"/>
    </row>
    <row r="174" spans="33:34" x14ac:dyDescent="0.2">
      <c r="AG174" s="76"/>
      <c r="AH174" s="76"/>
    </row>
    <row r="175" spans="33:34" x14ac:dyDescent="0.2">
      <c r="AG175" s="76"/>
      <c r="AH175" s="76"/>
    </row>
    <row r="176" spans="33:34" x14ac:dyDescent="0.2">
      <c r="AG176" s="76"/>
      <c r="AH176" s="76"/>
    </row>
    <row r="177" spans="33:34" x14ac:dyDescent="0.2">
      <c r="AG177" s="76"/>
      <c r="AH177" s="76"/>
    </row>
    <row r="178" spans="33:34" x14ac:dyDescent="0.2">
      <c r="AG178" s="76"/>
      <c r="AH178" s="76"/>
    </row>
    <row r="179" spans="33:34" x14ac:dyDescent="0.2">
      <c r="AG179" s="76"/>
      <c r="AH179" s="76"/>
    </row>
    <row r="180" spans="33:34" x14ac:dyDescent="0.2">
      <c r="AG180" s="76"/>
      <c r="AH180" s="76"/>
    </row>
    <row r="181" spans="33:34" x14ac:dyDescent="0.2">
      <c r="AG181" s="76"/>
      <c r="AH181" s="76"/>
    </row>
    <row r="182" spans="33:34" x14ac:dyDescent="0.2">
      <c r="AG182" s="76"/>
      <c r="AH182" s="76"/>
    </row>
    <row r="183" spans="33:34" x14ac:dyDescent="0.2">
      <c r="AG183" s="76"/>
      <c r="AH183" s="76"/>
    </row>
    <row r="184" spans="33:34" x14ac:dyDescent="0.2">
      <c r="AG184" s="76"/>
      <c r="AH184" s="76"/>
    </row>
    <row r="185" spans="33:34" x14ac:dyDescent="0.2">
      <c r="AG185" s="76"/>
      <c r="AH185" s="76"/>
    </row>
    <row r="186" spans="33:34" x14ac:dyDescent="0.2">
      <c r="AG186" s="76"/>
      <c r="AH186" s="76"/>
    </row>
    <row r="187" spans="33:34" x14ac:dyDescent="0.2">
      <c r="AG187" s="76"/>
      <c r="AH187" s="76"/>
    </row>
    <row r="188" spans="33:34" x14ac:dyDescent="0.2">
      <c r="AG188" s="76"/>
      <c r="AH188" s="76"/>
    </row>
    <row r="189" spans="33:34" x14ac:dyDescent="0.2">
      <c r="AG189" s="76"/>
      <c r="AH189" s="76"/>
    </row>
    <row r="190" spans="33:34" x14ac:dyDescent="0.2">
      <c r="AG190" s="76"/>
      <c r="AH190" s="76"/>
    </row>
    <row r="191" spans="33:34" x14ac:dyDescent="0.2">
      <c r="AG191" s="76"/>
      <c r="AH191" s="76"/>
    </row>
    <row r="192" spans="33:34" x14ac:dyDescent="0.2">
      <c r="AG192" s="76"/>
      <c r="AH192" s="76"/>
    </row>
    <row r="193" spans="33:34" x14ac:dyDescent="0.2">
      <c r="AG193" s="76"/>
      <c r="AH193" s="76"/>
    </row>
    <row r="194" spans="33:34" x14ac:dyDescent="0.2">
      <c r="AG194" s="76"/>
      <c r="AH194" s="76"/>
    </row>
    <row r="195" spans="33:34" x14ac:dyDescent="0.2">
      <c r="AG195" s="76"/>
      <c r="AH195" s="76"/>
    </row>
    <row r="196" spans="33:34" x14ac:dyDescent="0.2">
      <c r="AG196" s="76"/>
      <c r="AH196" s="76"/>
    </row>
    <row r="197" spans="33:34" x14ac:dyDescent="0.2">
      <c r="AG197" s="76"/>
      <c r="AH197" s="76"/>
    </row>
    <row r="198" spans="33:34" x14ac:dyDescent="0.2">
      <c r="AG198" s="76"/>
      <c r="AH198" s="76"/>
    </row>
    <row r="199" spans="33:34" x14ac:dyDescent="0.2">
      <c r="AG199" s="76"/>
      <c r="AH199" s="76"/>
    </row>
    <row r="200" spans="33:34" x14ac:dyDescent="0.2">
      <c r="AG200" s="76"/>
      <c r="AH200" s="76"/>
    </row>
  </sheetData>
  <sheetProtection sheet="1" selectLockedCells="1"/>
  <mergeCells count="27">
    <mergeCell ref="B67:C67"/>
    <mergeCell ref="D66:F67"/>
    <mergeCell ref="D83:F83"/>
    <mergeCell ref="D85:F85"/>
    <mergeCell ref="A1:A4"/>
    <mergeCell ref="A60:E60"/>
    <mergeCell ref="A61:E61"/>
    <mergeCell ref="A74:F74"/>
    <mergeCell ref="A77:F77"/>
    <mergeCell ref="C13:G13"/>
    <mergeCell ref="C14:G14"/>
    <mergeCell ref="C16:G16"/>
    <mergeCell ref="A79:F79"/>
    <mergeCell ref="B29:C29"/>
    <mergeCell ref="B31:C31"/>
    <mergeCell ref="A64:E64"/>
    <mergeCell ref="B25:E25"/>
    <mergeCell ref="U4:U6"/>
    <mergeCell ref="B23:C23"/>
    <mergeCell ref="B27:C27"/>
    <mergeCell ref="B1:E2"/>
    <mergeCell ref="B3:E4"/>
    <mergeCell ref="F1:G1"/>
    <mergeCell ref="F2:G2"/>
    <mergeCell ref="F3:G3"/>
    <mergeCell ref="F4:G4"/>
    <mergeCell ref="C15:G15"/>
  </mergeCells>
  <conditionalFormatting sqref="A82">
    <cfRule type="expression" dxfId="2" priority="3" stopIfTrue="1">
      <formula>$A$82="Inscription validée"</formula>
    </cfRule>
  </conditionalFormatting>
  <conditionalFormatting sqref="A81:F85">
    <cfRule type="expression" dxfId="1" priority="4" stopIfTrue="1">
      <formula>$A$82="Inscription validée"</formula>
    </cfRule>
  </conditionalFormatting>
  <conditionalFormatting sqref="G52:G53">
    <cfRule type="cellIs" dxfId="0" priority="1" operator="between">
      <formula>1</formula>
      <formula>400</formula>
    </cfRule>
  </conditionalFormatting>
  <dataValidations count="9">
    <dataValidation type="list" allowBlank="1" showInputMessage="1" showErrorMessage="1" sqref="B67:C67" xr:uid="{00000000-0002-0000-0000-000000000000}">
      <formula1>$AA$1:$AA$12</formula1>
    </dataValidation>
    <dataValidation type="list" showInputMessage="1" showErrorMessage="1" sqref="F55" xr:uid="{00000000-0002-0000-0000-000001000000}">
      <formula1>$X$1:$X$78</formula1>
    </dataValidation>
    <dataValidation type="textLength" operator="equal" allowBlank="1" showInputMessage="1" showErrorMessage="1" error="Veuillez entrer un numéro à 10 chiffres sans espace" sqref="B29:C29 E29:F29" xr:uid="{00000000-0002-0000-0000-000002000000}">
      <formula1>10</formula1>
    </dataValidation>
    <dataValidation type="textLength" operator="equal" allowBlank="1" showInputMessage="1" showErrorMessage="1" error="Veuillez entrer un code postal sur 5 chiffres sans espace" sqref="B27:C27" xr:uid="{00000000-0002-0000-0000-000003000000}">
      <formula1>5</formula1>
    </dataValidation>
    <dataValidation type="custom" allowBlank="1" showInputMessage="1" showErrorMessage="1" error="Veuillez saisir une adresse mail valide (pas de , ni d'espace)" sqref="B31:C31" xr:uid="{00000000-0002-0000-0000-000004000000}">
      <formula1>AND(FIND(".",B31,1)&gt;0,FIND("@",B31,1)&gt;0,ISERROR(FIND(" ",B31,1)),ISERROR(FIND(",",B31,1)))</formula1>
    </dataValidation>
    <dataValidation type="date" errorStyle="warning" allowBlank="1" showErrorMessage="1" errorTitle="Choisir une date" error="Exemple de format: 1/1/1999" sqref="C34:C51" xr:uid="{00000000-0002-0000-0000-000005000000}">
      <formula1>1</formula1>
      <formula2>47484</formula2>
    </dataValidation>
    <dataValidation type="list" errorStyle="warning" allowBlank="1" showErrorMessage="1" errorTitle="Choisir une date" error="Exemple de format: 1/1/1999" sqref="D34:D51" xr:uid="{00000000-0002-0000-0000-000006000000}">
      <formula1>categorie</formula1>
    </dataValidation>
    <dataValidation type="list" allowBlank="1" showErrorMessage="1" errorTitle="Choisir un cours de la liste" error="Pour accéder à la liste des cours, cliquer sur la flèche à droite de cette cellule. " promptTitle="Choisir dans la liste" sqref="E34:E51" xr:uid="{00000000-0002-0000-0000-000007000000}">
      <formula1>INDIRECT($D34)</formula1>
    </dataValidation>
    <dataValidation type="list" allowBlank="1" showInputMessage="1" showErrorMessage="1" sqref="F51:F53" xr:uid="{AE1FDF08-A0DE-4DEA-9BC6-3C5831B79292}">
      <formula1>IF($I$53=0,$L$51:$L$52,$L$52)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4" orientation="portrait" useFirstPageNumber="1" horizontalDpi="150" verticalDpi="15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Assuranceok">
              <controlPr defaultSize="0" autoFill="0" autoLine="0" autoPict="0" altText="assurance responsabilité civile">
                <anchor>
                  <from>
                    <xdr:col>2</xdr:col>
                    <xdr:colOff>142875</xdr:colOff>
                    <xdr:row>12</xdr:row>
                    <xdr:rowOff>28575</xdr:rowOff>
                  </from>
                  <to>
                    <xdr:col>2</xdr:col>
                    <xdr:colOff>447675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règlement">
                <anchor>
                  <from>
                    <xdr:col>2</xdr:col>
                    <xdr:colOff>142875</xdr:colOff>
                    <xdr:row>13</xdr:row>
                    <xdr:rowOff>38100</xdr:rowOff>
                  </from>
                  <to>
                    <xdr:col>2</xdr:col>
                    <xdr:colOff>447675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droit image">
                <anchor>
                  <from>
                    <xdr:col>2</xdr:col>
                    <xdr:colOff>133350</xdr:colOff>
                    <xdr:row>14</xdr:row>
                    <xdr:rowOff>38100</xdr:rowOff>
                  </from>
                  <to>
                    <xdr:col>2</xdr:col>
                    <xdr:colOff>438150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7" name="Check Box 353">
              <controlPr defaultSize="0" autoFill="0" autoLine="0" autoPict="0" altText="paiement complet reçu">
                <anchor moveWithCells="1">
                  <from>
                    <xdr:col>1</xdr:col>
                    <xdr:colOff>1543050</xdr:colOff>
                    <xdr:row>81</xdr:row>
                    <xdr:rowOff>209550</xdr:rowOff>
                  </from>
                  <to>
                    <xdr:col>2</xdr:col>
                    <xdr:colOff>228600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8" name="Check Box 355">
              <controlPr defaultSize="0" autoFill="0" autoLine="0" autoPict="0" altText="certificat médical reçu">
                <anchor moveWithCells="1">
                  <from>
                    <xdr:col>1</xdr:col>
                    <xdr:colOff>1543050</xdr:colOff>
                    <xdr:row>83</xdr:row>
                    <xdr:rowOff>219075</xdr:rowOff>
                  </from>
                  <to>
                    <xdr:col>2</xdr:col>
                    <xdr:colOff>228600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Fiche inscription</vt:lpstr>
      <vt:lpstr>BIEN_ETRE</vt:lpstr>
      <vt:lpstr>CARTE_10_COURS</vt:lpstr>
      <vt:lpstr>categorie</vt:lpstr>
      <vt:lpstr>champtransparent</vt:lpstr>
      <vt:lpstr>DANSE_CLASSIQUE</vt:lpstr>
      <vt:lpstr>DANSE_CONTEMPORAINE</vt:lpstr>
      <vt:lpstr>DANSE_INITIATION</vt:lpstr>
      <vt:lpstr>EVEIL_CORPOREL</vt:lpstr>
      <vt:lpstr>'Fiche inscription'!Zone_d_impression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Pierre</cp:lastModifiedBy>
  <cp:lastPrinted>2018-06-10T19:17:56Z</cp:lastPrinted>
  <dcterms:created xsi:type="dcterms:W3CDTF">2015-09-20T21:07:47Z</dcterms:created>
  <dcterms:modified xsi:type="dcterms:W3CDTF">2025-06-09T20:40:24Z</dcterms:modified>
</cp:coreProperties>
</file>